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34317872ba442f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50B35F5D-A148-4233-870B-25F18A33BB35}" xr6:coauthVersionLast="47" xr6:coauthVersionMax="47" xr10:uidLastSave="{00000000-0000-0000-0000-000000000000}"/>
  <bookViews>
    <workbookView xWindow="-110" yWindow="-110" windowWidth="19420" windowHeight="10420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M31" i="5" l="1"/>
  <c r="Y30" i="5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<sst xmlns="http://schemas.openxmlformats.org/spreadsheetml/2006/main" count="1413" uniqueCount="645">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</sst>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739f0d284295424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10.4</c:v>
                </c:pt>
                <c:pt idx="13">
                  <c:v>9</c:v>
                </c:pt>
                <c:pt idx="14">
                  <c:v>8.6</c:v>
                </c:pt>
                <c:pt idx="15">
                  <c:v>6.5</c:v>
                </c:pt>
                <c:pt idx="16">
                  <c:v>6.4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  <c:pt idx="14">
                  <c:v>4.5</c:v>
                </c:pt>
                <c:pt idx="15">
                  <c:v>3.9</c:v>
                </c:pt>
                <c:pt idx="16">
                  <c:v>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8537</c:v>
                </c:pt>
                <c:pt idx="10">
                  <c:v>7121</c:v>
                </c:pt>
                <c:pt idx="11">
                  <c:v>7014</c:v>
                </c:pt>
                <c:pt idx="12">
                  <c:v>5233</c:v>
                </c:pt>
                <c:pt idx="13">
                  <c:v>5409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156390</c:v>
                </c:pt>
                <c:pt idx="10">
                  <c:v>177197</c:v>
                </c:pt>
                <c:pt idx="11">
                  <c:v>124331</c:v>
                </c:pt>
                <c:pt idx="12">
                  <c:v>108368</c:v>
                </c:pt>
                <c:pt idx="13">
                  <c:v>123075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42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12700</xdr:rowOff>
        </xdr:from>
        <xdr:to>
          <xdr:col>3</xdr:col>
          <xdr:colOff>184150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603250</xdr:colOff>
          <xdr:row>5</xdr:row>
          <xdr:rowOff>31750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</xdr:row>
          <xdr:rowOff>12700</xdr:rowOff>
        </xdr:from>
        <xdr:to>
          <xdr:col>14</xdr:col>
          <xdr:colOff>565150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69850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12700</xdr:rowOff>
        </xdr:from>
        <xdr:to>
          <xdr:col>14</xdr:col>
          <xdr:colOff>622300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5" x14ac:dyDescent="0.35"/>
  <cols>
    <col min="1" max="1" width="8" style="20" customWidth="1"/>
    <col min="2" max="2" width="25.6328125" customWidth="1"/>
    <col min="3" max="7" width="9.26953125" bestFit="1" customWidth="1"/>
  </cols>
  <sheetData>
    <row r="1" spans="1:26" ht="18.5" x14ac:dyDescent="0.45">
      <c r="B1" s="7" t="s">
        <v>80</v>
      </c>
    </row>
    <row r="2" spans="1:26" ht="21" x14ac:dyDescent="0.5">
      <c r="B2" s="6" t="s">
        <v>81</v>
      </c>
      <c r="O2" s="65"/>
    </row>
    <row r="3" spans="1:26" s="20" customFormat="1" ht="14.25" customHeight="1" x14ac:dyDescent="0.3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5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5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5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5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5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5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5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5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5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5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5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5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5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5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5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5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5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5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5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5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5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5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5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5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5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5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5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5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5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5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5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5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5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5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5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5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5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5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5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5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5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5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5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5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5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5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5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5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5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5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5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5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5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5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5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5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5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5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5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5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5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5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5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5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5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5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5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5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5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5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5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5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5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5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5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5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5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5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5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5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5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5">
      <c r="O85" s="2"/>
    </row>
    <row r="86" spans="1:26" x14ac:dyDescent="0.35">
      <c r="C86" t="s">
        <v>87</v>
      </c>
    </row>
    <row r="87" spans="1:26" ht="17.5" x14ac:dyDescent="0.35">
      <c r="B87" s="17" t="s">
        <v>86</v>
      </c>
      <c r="C87" s="18">
        <f>MATCH(1,C88:Z88,0)</f>
        <v>18</v>
      </c>
    </row>
    <row r="88" spans="1:26" x14ac:dyDescent="0.3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5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5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5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5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5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5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5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5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5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5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5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5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5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5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5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5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5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5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5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5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5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5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5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5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5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5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5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5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5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5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5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5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5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5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5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5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5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5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5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5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5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5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5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5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5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5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5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5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5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5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5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5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5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5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5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5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5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5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5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5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5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5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5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5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5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5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5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5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5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5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5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5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5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5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5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5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5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5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5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5">
      <c r="B171" s="6" t="s">
        <v>442</v>
      </c>
    </row>
    <row r="172" spans="1:26" s="20" customFormat="1" ht="14.25" customHeight="1" x14ac:dyDescent="0.3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5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5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5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5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5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5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5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5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5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5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5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5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5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5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5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5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5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5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5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5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5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5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5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5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5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5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5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5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5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5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5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5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5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5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5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5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5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5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5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5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5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5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5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5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5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5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5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5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5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5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5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5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5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5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5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5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5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5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5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5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5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5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5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5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5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5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5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5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5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5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5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5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5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5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5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5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5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5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5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5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5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75" zoomScaleNormal="75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08984375" defaultRowHeight="14.5" x14ac:dyDescent="0.35"/>
  <cols>
    <col min="1" max="1" width="2.54296875" style="12" customWidth="1"/>
    <col min="2" max="2" width="7.36328125" style="9" customWidth="1"/>
    <col min="3" max="3" width="8.7265625" style="9" customWidth="1"/>
    <col min="4" max="4" width="3.7265625" style="9" customWidth="1"/>
    <col min="5" max="5" width="1.0898437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3.6328125" style="9" customWidth="1"/>
    <col min="16" max="16" width="7" style="9" customWidth="1"/>
    <col min="17" max="18" width="11" style="9" customWidth="1"/>
    <col min="19" max="19" width="6.81640625" style="9" customWidth="1"/>
    <col min="20" max="16384" width="9.08984375" style="9"/>
  </cols>
  <sheetData>
    <row r="1" spans="1:26" ht="26.25" customHeight="1" x14ac:dyDescent="0.35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5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5"/>
    <row r="4" spans="1:26" ht="16.5" customHeight="1" x14ac:dyDescent="0.35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5">
      <c r="B5" s="11"/>
      <c r="C5" s="14">
        <v>26</v>
      </c>
      <c r="D5" s="11"/>
      <c r="E5" s="11"/>
      <c r="F5" s="14">
        <v>80</v>
      </c>
      <c r="G5" s="11"/>
      <c r="H5" s="11"/>
      <c r="P5" s="39"/>
      <c r="Q5" s="91" t="str">
        <f>INDEX(Data!B4:B84,'Municipal Time Series'!C5)</f>
        <v xml:space="preserve">Greater Dandenong </v>
      </c>
      <c r="R5" s="93" t="str">
        <f>INDEX(Data!B4:B84,'Municipal Time Series'!F5)</f>
        <v>Metro Melbourne</v>
      </c>
    </row>
    <row r="6" spans="1:26" x14ac:dyDescent="0.35">
      <c r="B6" s="40" t="str">
        <f>INDEX(Data!B4:B84,'Municipal Time Series'!C5)</f>
        <v xml:space="preserve">Greater Dandenong </v>
      </c>
      <c r="F6" s="15" t="str">
        <f>INDEX(Data!B4:B84,'Municipal Time Series'!F5)</f>
        <v>Metro Melbourne</v>
      </c>
      <c r="P6" s="39"/>
      <c r="Q6" s="92"/>
      <c r="R6" s="94"/>
    </row>
    <row r="7" spans="1:26" x14ac:dyDescent="0.35">
      <c r="A7" s="13">
        <v>1</v>
      </c>
      <c r="B7" s="48">
        <v>2008</v>
      </c>
      <c r="C7" s="41">
        <f>VLOOKUP($C$5,Data!$A$4:$Z$84,2+$A7)</f>
        <v>9.4461533705346792</v>
      </c>
      <c r="F7" s="42">
        <f>VLOOKUP($F$5,Data!$A$4:$Z$84,2+$A7)</f>
        <v>4.5197276591546105</v>
      </c>
      <c r="N7" s="11"/>
      <c r="O7" s="11">
        <v>1</v>
      </c>
      <c r="P7" s="49">
        <v>2011</v>
      </c>
      <c r="Q7" s="43">
        <f>VLOOKUP($C$5,Data!$A$173:$Z$253,$O7+Data!$C$87-13)</f>
        <v>6457</v>
      </c>
      <c r="R7" s="44">
        <f>VLOOKUP($F$5,Data!$A$173:$Z$253,$O7+Data!$C$87-13)</f>
        <v>107415</v>
      </c>
    </row>
    <row r="8" spans="1:26" x14ac:dyDescent="0.35">
      <c r="A8" s="13">
        <v>2</v>
      </c>
      <c r="B8" s="48">
        <v>2009</v>
      </c>
      <c r="C8" s="41">
        <f>VLOOKUP($C$5,Data!$A$4:$Z$84,2+$A8)</f>
        <v>8.8304841028918357</v>
      </c>
      <c r="F8" s="42">
        <f>VLOOKUP($F$5,Data!$A$4:$Z$84,2+$A8)</f>
        <v>5.1086717827568791</v>
      </c>
      <c r="N8" s="11"/>
      <c r="O8" s="11">
        <v>2</v>
      </c>
      <c r="P8" s="49">
        <v>2012</v>
      </c>
      <c r="Q8" s="43">
        <f>VLOOKUP($C$5,Data!$A$173:$Z$253,$O8+Data!$C$87-13)</f>
        <v>6979</v>
      </c>
      <c r="R8" s="44">
        <f>VLOOKUP($F$5,Data!$A$173:$Z$253,$O8+Data!$C$87-13)</f>
        <v>123093</v>
      </c>
    </row>
    <row r="9" spans="1:26" x14ac:dyDescent="0.35">
      <c r="A9" s="13">
        <v>3</v>
      </c>
      <c r="B9" s="48">
        <v>2010</v>
      </c>
      <c r="C9" s="41">
        <f>VLOOKUP($C$5,Data!$A$4:$Z$84,2+$A9)</f>
        <v>10.922538669285538</v>
      </c>
      <c r="F9" s="42">
        <f>VLOOKUP($F$5,Data!$A$4:$Z$84,2+$A9)</f>
        <v>5.4586220524809352</v>
      </c>
      <c r="N9" s="11"/>
      <c r="O9" s="11">
        <v>3</v>
      </c>
      <c r="P9" s="49">
        <v>2013</v>
      </c>
      <c r="Q9" s="43">
        <f>VLOOKUP($C$5,Data!$A$173:$Z$253,$O9+Data!$C$87-13)</f>
        <v>7516</v>
      </c>
      <c r="R9" s="44">
        <f>VLOOKUP($F$5,Data!$A$173:$Z$253,$O9+Data!$C$87-13)</f>
        <v>129116</v>
      </c>
    </row>
    <row r="10" spans="1:26" x14ac:dyDescent="0.35">
      <c r="A10" s="13">
        <v>4</v>
      </c>
      <c r="B10" s="48">
        <v>2011</v>
      </c>
      <c r="C10" s="41">
        <f>VLOOKUP($C$5,Data!$A$4:$Z$84,2+$A10)</f>
        <v>8.8069387049636259</v>
      </c>
      <c r="F10" s="42">
        <f>VLOOKUP($F$5,Data!$A$4:$Z$84,2+$A10)</f>
        <v>4.8268529512924054</v>
      </c>
      <c r="N10" s="11"/>
      <c r="O10" s="11">
        <v>4</v>
      </c>
      <c r="P10" s="49">
        <v>2014</v>
      </c>
      <c r="Q10" s="43">
        <f>VLOOKUP($C$5,Data!$A$173:$Z$253,$O10+Data!$C$87-13)</f>
        <v>7635</v>
      </c>
      <c r="R10" s="44">
        <f>VLOOKUP($F$5,Data!$A$173:$Z$253,$O10+Data!$C$87-13)</f>
        <v>148073</v>
      </c>
    </row>
    <row r="11" spans="1:26" x14ac:dyDescent="0.35">
      <c r="A11" s="13">
        <v>5</v>
      </c>
      <c r="B11" s="48">
        <v>2012</v>
      </c>
      <c r="C11" s="41">
        <f>VLOOKUP($C$5,Data!$A$4:$Z$84,2+$A11)</f>
        <v>8.6207162585443378</v>
      </c>
      <c r="F11" s="42">
        <f>VLOOKUP($F$5,Data!$A$4:$Z$84,2+$A11)</f>
        <v>5.4711742534282441</v>
      </c>
      <c r="N11" s="11"/>
      <c r="O11" s="11">
        <v>5</v>
      </c>
      <c r="P11" s="49">
        <v>2015</v>
      </c>
      <c r="Q11" s="43">
        <f>VLOOKUP($C$5,Data!$A$173:$Z$253,$O11+Data!$C$87-13)</f>
        <v>8591</v>
      </c>
      <c r="R11" s="44">
        <f>VLOOKUP($F$5,Data!$A$173:$Z$253,$O11+Data!$C$87-13)</f>
        <v>154394</v>
      </c>
    </row>
    <row r="12" spans="1:26" x14ac:dyDescent="0.35">
      <c r="A12" s="13">
        <v>6</v>
      </c>
      <c r="B12" s="48">
        <v>2013</v>
      </c>
      <c r="C12" s="41">
        <f>VLOOKUP($C$5,Data!$A$4:$Z$84,2+$A12)</f>
        <v>9.1971575446023586</v>
      </c>
      <c r="F12" s="42">
        <f>VLOOKUP($F$5,Data!$A$4:$Z$84,2+$A12)</f>
        <v>5.646985784846299</v>
      </c>
      <c r="N12" s="11"/>
      <c r="O12" s="11">
        <v>6</v>
      </c>
      <c r="P12" s="49">
        <v>2016</v>
      </c>
      <c r="Q12" s="43">
        <f>VLOOKUP($C$5,Data!$A$173:$Z$253,$O12+Data!$C$87-13)</f>
        <v>8958</v>
      </c>
      <c r="R12" s="44">
        <f>VLOOKUP($F$5,Data!$A$173:$Z$253,$O12+Data!$C$87-13)</f>
        <v>144126</v>
      </c>
    </row>
    <row r="13" spans="1:26" x14ac:dyDescent="0.35">
      <c r="A13" s="13">
        <v>7</v>
      </c>
      <c r="B13" s="48">
        <v>2014</v>
      </c>
      <c r="C13" s="41">
        <f>VLOOKUP($C$5,Data!$A$4:$Z$84,2+$A13)</f>
        <v>11.2</v>
      </c>
      <c r="F13" s="42">
        <f>VLOOKUP($F$5,Data!$A$4:$Z$84,2+$A13)</f>
        <v>6.2612903225806447</v>
      </c>
      <c r="N13" s="11"/>
      <c r="O13" s="11">
        <v>7</v>
      </c>
      <c r="P13" s="49">
        <v>2017</v>
      </c>
      <c r="Q13" s="43">
        <f>VLOOKUP($C$5,Data!$A$173:$Z$253,$O13+Data!$C$87-13)</f>
        <v>7832</v>
      </c>
      <c r="R13" s="44">
        <f>VLOOKUP($F$5,Data!$A$173:$Z$253,$O13+Data!$C$87-13)</f>
        <v>152908</v>
      </c>
    </row>
    <row r="14" spans="1:26" x14ac:dyDescent="0.35">
      <c r="A14" s="13">
        <v>8</v>
      </c>
      <c r="B14" s="48">
        <v>2015</v>
      </c>
      <c r="C14" s="41">
        <f>VLOOKUP($C$5,Data!$A$4:$Z$84,2+$A14)</f>
        <v>12.3</v>
      </c>
      <c r="F14" s="42">
        <f>VLOOKUP($F$5,Data!$A$4:$Z$84,2+$A14)</f>
        <v>6.5</v>
      </c>
      <c r="N14" s="11"/>
      <c r="O14" s="11">
        <v>8</v>
      </c>
      <c r="P14" s="49">
        <v>2018</v>
      </c>
      <c r="Q14" s="43">
        <f>VLOOKUP($C$5,Data!$A$173:$Z$253,$O14+Data!$C$87-13)</f>
        <v>8244</v>
      </c>
      <c r="R14" s="44">
        <f>VLOOKUP($F$5,Data!$A$173:$Z$253,$O14+Data!$C$87-13)</f>
        <v>152522</v>
      </c>
    </row>
    <row r="15" spans="1:26" x14ac:dyDescent="0.35">
      <c r="A15" s="13">
        <v>9</v>
      </c>
      <c r="B15" s="48">
        <v>2016</v>
      </c>
      <c r="C15" s="52">
        <f>VLOOKUP($C$5,Data!$A$4:$Z$84,2+$A15)</f>
        <v>12.4</v>
      </c>
      <c r="F15" s="53">
        <f>VLOOKUP($F$5,Data!$A$4:$Z$84,2+$A15)</f>
        <v>5.7516129032258059</v>
      </c>
      <c r="N15" s="11"/>
      <c r="O15" s="11">
        <v>9</v>
      </c>
      <c r="P15" s="49">
        <v>2019</v>
      </c>
      <c r="Q15" s="43">
        <f>VLOOKUP($C$5,Data!$A$173:$Z$253,$O15+Data!$C$87-13)</f>
        <v>6311</v>
      </c>
      <c r="R15" s="44">
        <f>VLOOKUP($F$5,Data!$A$173:$Z$253,$O15+Data!$C$87-13)</f>
        <v>129415</v>
      </c>
    </row>
    <row r="16" spans="1:26" x14ac:dyDescent="0.35">
      <c r="A16" s="13">
        <v>10</v>
      </c>
      <c r="B16" s="48">
        <v>2017</v>
      </c>
      <c r="C16" s="52">
        <f>VLOOKUP($C$5,Data!$A$4:$Z$84,2+$A16)</f>
        <v>10.199999999999999</v>
      </c>
      <c r="D16" s="11"/>
      <c r="E16" s="11"/>
      <c r="F16" s="53">
        <f>VLOOKUP($F$5,Data!$A$4:$Z$84,2+$A16)</f>
        <v>5.8741935483870966</v>
      </c>
      <c r="N16" s="11"/>
      <c r="O16" s="11">
        <v>10</v>
      </c>
      <c r="P16" s="49">
        <v>2020</v>
      </c>
      <c r="Q16" s="43">
        <f>VLOOKUP($C$5,Data!$A$173:$Z$253,$O16+Data!$C$87-13)</f>
        <v>8537</v>
      </c>
      <c r="R16" s="44">
        <f>VLOOKUP($F$5,Data!$A$173:$Z$253,$O16+Data!$C$87-13)</f>
        <v>156390</v>
      </c>
    </row>
    <row r="17" spans="1:26" x14ac:dyDescent="0.35">
      <c r="A17" s="13">
        <v>11</v>
      </c>
      <c r="B17" s="48">
        <v>2018</v>
      </c>
      <c r="C17" s="52">
        <f>VLOOKUP($C$5,Data!$A$4:$Z$84,2+$A17)</f>
        <v>10</v>
      </c>
      <c r="D17" s="11"/>
      <c r="E17" s="11"/>
      <c r="F17" s="53">
        <f>VLOOKUP($F$5,Data!$A$4:$Z$84,2+$A17)</f>
        <v>5.5612903225806454</v>
      </c>
      <c r="N17" s="11"/>
      <c r="O17" s="11">
        <v>11</v>
      </c>
      <c r="P17" s="49">
        <v>2021</v>
      </c>
      <c r="Q17" s="43">
        <f>VLOOKUP($C$5,Data!$A$173:$Z$253,$O17+Data!$C$87-13)</f>
        <v>7121</v>
      </c>
      <c r="R17" s="44">
        <f>VLOOKUP($F$5,Data!$A$173:$Z$253,$O17+Data!$C$87-13)</f>
        <v>177197</v>
      </c>
      <c r="S17" s="11"/>
    </row>
    <row r="18" spans="1:26" x14ac:dyDescent="0.35">
      <c r="A18" s="13">
        <v>12</v>
      </c>
      <c r="B18" s="48">
        <v>2019</v>
      </c>
      <c r="C18" s="52">
        <f>VLOOKUP($C$5,Data!$A$4:$Z$84,2+$A18)</f>
        <v>7.7</v>
      </c>
      <c r="D18" s="11"/>
      <c r="E18" s="11"/>
      <c r="F18" s="53">
        <f>VLOOKUP($F$5,Data!$A$4:$Z$84,2+$A18)</f>
        <v>4.7</v>
      </c>
      <c r="N18" s="11"/>
      <c r="O18" s="11">
        <v>12</v>
      </c>
      <c r="P18" s="49">
        <v>2022</v>
      </c>
      <c r="Q18" s="43">
        <f>VLOOKUP($C$5,Data!$A$173:$Z$253,$O18+Data!$C$87-13)</f>
        <v>7014</v>
      </c>
      <c r="R18" s="44">
        <f>VLOOKUP($F$5,Data!$A$173:$Z$253,$O18+Data!$C$87-13)</f>
        <v>124331</v>
      </c>
      <c r="S18" s="11"/>
    </row>
    <row r="19" spans="1:26" x14ac:dyDescent="0.35">
      <c r="A19" s="13">
        <v>13</v>
      </c>
      <c r="B19" s="48">
        <v>2020</v>
      </c>
      <c r="C19" s="52">
        <f>VLOOKUP($C$5,Data!$A$4:$Z$84,2+$A19)</f>
        <v>10.4</v>
      </c>
      <c r="D19" s="11"/>
      <c r="E19" s="11"/>
      <c r="F19" s="53">
        <f>VLOOKUP($F$5,Data!$A$4:$Z$84,2+$A19)</f>
        <v>5.7</v>
      </c>
      <c r="N19" s="11"/>
      <c r="O19" s="11">
        <v>13</v>
      </c>
      <c r="P19" s="49">
        <v>2023</v>
      </c>
      <c r="Q19" s="43">
        <f>VLOOKUP($C$5,Data!$A$173:$Z$253,$O19+Data!$C$87-13)</f>
        <v>5233</v>
      </c>
      <c r="R19" s="44">
        <f>VLOOKUP($F$5,Data!$A$173:$Z$253,$O19+Data!$C$87-13)</f>
        <v>108368</v>
      </c>
      <c r="S19" s="11"/>
    </row>
    <row r="20" spans="1:26" x14ac:dyDescent="0.35">
      <c r="A20" s="13">
        <v>14</v>
      </c>
      <c r="B20" s="48">
        <v>2021</v>
      </c>
      <c r="C20" s="52">
        <f>VLOOKUP($C$5,Data!$A$4:$Z$84,2+$A20)</f>
        <v>9</v>
      </c>
      <c r="D20" s="11"/>
      <c r="E20" s="11"/>
      <c r="F20" s="53">
        <f>VLOOKUP($F$5,Data!$A$4:$Z$84,2+$A20)</f>
        <v>6.6</v>
      </c>
      <c r="N20" s="11"/>
      <c r="O20" s="11">
        <v>14</v>
      </c>
      <c r="P20" s="49">
        <v>2024</v>
      </c>
      <c r="Q20" s="43">
        <f>VLOOKUP($C$5,Data!$A$173:$Z$253,$O20+Data!$C$87-13)</f>
        <v>5409</v>
      </c>
      <c r="R20" s="44">
        <f>VLOOKUP($F$5,Data!$A$173:$Z$253,$O20+Data!$C$87-13)</f>
        <v>123075</v>
      </c>
      <c r="S20" s="11"/>
    </row>
    <row r="21" spans="1:26" x14ac:dyDescent="0.35">
      <c r="A21" s="13">
        <v>15</v>
      </c>
      <c r="B21" s="48">
        <v>2022</v>
      </c>
      <c r="C21" s="52">
        <f>VLOOKUP($C$5,Data!$A$4:$Z$84,2+$A21)</f>
        <v>8.6</v>
      </c>
      <c r="D21" s="11"/>
      <c r="E21" s="11"/>
      <c r="F21" s="53">
        <f>VLOOKUP($F$5,Data!$A$4:$Z$84,2+$A21)</f>
        <v>4.5</v>
      </c>
      <c r="P21" s="26"/>
      <c r="Q21" s="79"/>
      <c r="R21" s="26"/>
      <c r="S21" s="11"/>
    </row>
    <row r="22" spans="1:26" x14ac:dyDescent="0.35">
      <c r="A22" s="13">
        <v>16</v>
      </c>
      <c r="B22" s="48">
        <v>2023</v>
      </c>
      <c r="C22" s="52">
        <f>VLOOKUP($C$5,Data!$A$4:$Z$84,2+$A22)</f>
        <v>6.5</v>
      </c>
      <c r="D22" s="11"/>
      <c r="E22" s="11"/>
      <c r="F22" s="53">
        <f>VLOOKUP($F$5,Data!$A$4:$Z$84,2+$A22)</f>
        <v>3.9</v>
      </c>
      <c r="P22"/>
      <c r="Q22" s="79"/>
      <c r="R22"/>
      <c r="S22" s="11"/>
    </row>
    <row r="23" spans="1:26" x14ac:dyDescent="0.35">
      <c r="A23" s="13">
        <v>17</v>
      </c>
      <c r="B23" s="48">
        <v>2024</v>
      </c>
      <c r="C23" s="52">
        <f>VLOOKUP($C$5,Data!$A$4:$Z$84,2+$A23)</f>
        <v>6.4</v>
      </c>
      <c r="D23" s="11"/>
      <c r="E23" s="11"/>
      <c r="F23" s="53">
        <f>VLOOKUP($F$5,Data!$A$4:$Z$84,2+$A23)</f>
        <v>4.2</v>
      </c>
      <c r="P23"/>
      <c r="Q23" s="79"/>
      <c r="R23"/>
      <c r="S23" s="11"/>
    </row>
    <row r="24" spans="1:26" x14ac:dyDescent="0.35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5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5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5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5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5" x14ac:dyDescent="0.35">
      <c r="B29"/>
      <c r="C29"/>
      <c r="D29"/>
      <c r="E29"/>
      <c r="F29"/>
      <c r="I29" s="38" t="s">
        <v>84</v>
      </c>
      <c r="K29" s="100" t="str">
        <f>B6</f>
        <v xml:space="preserve">Greater Dandenong </v>
      </c>
      <c r="L29" s="100"/>
      <c r="M29" s="101" t="str">
        <f>F6</f>
        <v>Metro Melbourne</v>
      </c>
      <c r="N29" s="101"/>
      <c r="P29"/>
      <c r="Q29"/>
      <c r="R29"/>
      <c r="U29" s="38" t="s">
        <v>84</v>
      </c>
      <c r="W29" s="105" t="str">
        <f>B6</f>
        <v xml:space="preserve">Greater Dandenong </v>
      </c>
      <c r="X29" s="105"/>
      <c r="Y29" s="106" t="str">
        <f>F6</f>
        <v>Metro Melbourne</v>
      </c>
      <c r="Z29" s="106"/>
    </row>
    <row r="30" spans="1:26" ht="15.5" x14ac:dyDescent="0.35">
      <c r="B30"/>
      <c r="C30"/>
      <c r="D30"/>
      <c r="E30"/>
      <c r="F30"/>
      <c r="I30" s="99" t="s">
        <v>461</v>
      </c>
      <c r="J30" s="99"/>
      <c r="K30" s="97">
        <f>(C23-C18)/C18*100</f>
        <v>-16.88311688311688</v>
      </c>
      <c r="L30" s="97"/>
      <c r="M30" s="98">
        <f>(F23-F18)/F18*100</f>
        <v>-10.638297872340425</v>
      </c>
      <c r="N30" s="98"/>
      <c r="P30"/>
      <c r="Q30"/>
      <c r="R30"/>
      <c r="U30" s="99" t="s">
        <v>461</v>
      </c>
      <c r="V30" s="99"/>
      <c r="W30" s="103">
        <f>(Q20-Q15)/Q15*100</f>
        <v>-14.292505149738552</v>
      </c>
      <c r="X30" s="103"/>
      <c r="Y30" s="104">
        <f>(R20-R15)/R15*100</f>
        <v>-4.8989684348800369</v>
      </c>
      <c r="Z30" s="104"/>
    </row>
    <row r="31" spans="1:26" ht="15.5" x14ac:dyDescent="0.35">
      <c r="B31"/>
      <c r="C31"/>
      <c r="D31"/>
      <c r="E31"/>
      <c r="F31"/>
      <c r="H31" s="19"/>
      <c r="I31" s="99" t="s">
        <v>85</v>
      </c>
      <c r="J31" s="99"/>
      <c r="K31" s="97">
        <f>(C23-C22)/C22*100</f>
        <v>-1.538461538461533</v>
      </c>
      <c r="L31" s="97"/>
      <c r="M31" s="98">
        <f>(F23-F22)/F22*100</f>
        <v>7.6923076923076996</v>
      </c>
      <c r="N31" s="98"/>
      <c r="T31" s="19"/>
      <c r="U31" s="99" t="s">
        <v>85</v>
      </c>
      <c r="V31" s="99"/>
      <c r="W31" s="103">
        <f>(Q20-Q19)/Q19*100</f>
        <v>3.3632715459583413</v>
      </c>
      <c r="X31" s="103"/>
      <c r="Y31" s="104">
        <f>(R20-R19)/R19*100</f>
        <v>13.571349475860032</v>
      </c>
      <c r="Z31" s="104"/>
    </row>
    <row r="32" spans="1:26" ht="15.5" x14ac:dyDescent="0.35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5" x14ac:dyDescent="0.35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3</v>
      </c>
      <c r="L33" s="97"/>
      <c r="M33" s="98" t="str">
        <f>IF(F5&gt;79,"NA",VLOOKUP(F5,Data!$A$89:$Z$167,Data!C87+1))</f>
        <v>NA</v>
      </c>
      <c r="N33" s="98"/>
      <c r="S33"/>
      <c r="T33"/>
      <c r="U33" s="99" t="s">
        <v>461</v>
      </c>
      <c r="V33" s="99"/>
      <c r="W33" s="107">
        <f>Q20-Q15</f>
        <v>-902</v>
      </c>
      <c r="X33" s="107"/>
      <c r="Y33" s="108">
        <f>R20-R15</f>
        <v>-6340</v>
      </c>
      <c r="Z33" s="108"/>
    </row>
    <row r="34" spans="2:26" ht="15.5" x14ac:dyDescent="0.35">
      <c r="B34"/>
      <c r="C34"/>
      <c r="D34"/>
      <c r="E34"/>
      <c r="F34"/>
      <c r="U34" s="99" t="s">
        <v>85</v>
      </c>
      <c r="V34" s="99"/>
      <c r="W34" s="107">
        <f>Q20-Q19</f>
        <v>176</v>
      </c>
      <c r="X34" s="107"/>
      <c r="Y34" s="108">
        <f>R20-R19</f>
        <v>14707</v>
      </c>
      <c r="Z34" s="108"/>
    </row>
    <row r="35" spans="2:26" x14ac:dyDescent="0.35">
      <c r="B35"/>
      <c r="C35"/>
      <c r="D35"/>
      <c r="E35"/>
      <c r="F35"/>
    </row>
    <row r="36" spans="2:26" x14ac:dyDescent="0.35">
      <c r="B36"/>
      <c r="C36"/>
      <c r="D36"/>
      <c r="E36"/>
      <c r="F36"/>
      <c r="G36" s="11"/>
    </row>
    <row r="37" spans="2:26" x14ac:dyDescent="0.35">
      <c r="B37"/>
      <c r="C37"/>
      <c r="D37"/>
      <c r="E37"/>
      <c r="F37"/>
    </row>
    <row r="38" spans="2:26" x14ac:dyDescent="0.35">
      <c r="B38"/>
      <c r="C38"/>
      <c r="D38"/>
      <c r="E38"/>
      <c r="F38"/>
    </row>
    <row r="39" spans="2:26" x14ac:dyDescent="0.35">
      <c r="B39"/>
      <c r="C39"/>
      <c r="D39"/>
      <c r="E39"/>
      <c r="F39"/>
    </row>
    <row r="40" spans="2:26" x14ac:dyDescent="0.35">
      <c r="B40"/>
      <c r="C40"/>
      <c r="D40"/>
      <c r="E40"/>
      <c r="F40"/>
    </row>
    <row r="41" spans="2:26" x14ac:dyDescent="0.35">
      <c r="B41"/>
      <c r="C41"/>
      <c r="D41"/>
      <c r="E41"/>
      <c r="F41"/>
    </row>
    <row r="42" spans="2:26" x14ac:dyDescent="0.35">
      <c r="B42"/>
      <c r="C42"/>
      <c r="D42"/>
      <c r="E42"/>
      <c r="F42"/>
    </row>
    <row r="43" spans="2:26" x14ac:dyDescent="0.35">
      <c r="B43"/>
      <c r="C43"/>
      <c r="D43"/>
      <c r="E43"/>
      <c r="F43"/>
    </row>
    <row r="44" spans="2:26" x14ac:dyDescent="0.35">
      <c r="B44"/>
      <c r="C44"/>
      <c r="D44"/>
      <c r="E44"/>
      <c r="F44"/>
    </row>
    <row r="45" spans="2:26" x14ac:dyDescent="0.35">
      <c r="B45"/>
      <c r="C45"/>
      <c r="D45"/>
      <c r="E45"/>
      <c r="F45"/>
    </row>
    <row r="46" spans="2:26" x14ac:dyDescent="0.35">
      <c r="B46"/>
      <c r="C46"/>
      <c r="D46"/>
      <c r="E46"/>
      <c r="F46"/>
    </row>
    <row r="47" spans="2:26" x14ac:dyDescent="0.35">
      <c r="B47"/>
      <c r="C47"/>
      <c r="D47"/>
      <c r="E47"/>
      <c r="F47"/>
    </row>
    <row r="48" spans="2:26" x14ac:dyDescent="0.35">
      <c r="B48"/>
      <c r="C48"/>
      <c r="D48"/>
      <c r="E48"/>
      <c r="F48"/>
    </row>
    <row r="49" spans="2:6" x14ac:dyDescent="0.35">
      <c r="B49"/>
      <c r="C49"/>
      <c r="D49"/>
      <c r="E49"/>
      <c r="F49"/>
    </row>
    <row r="50" spans="2:6" x14ac:dyDescent="0.35">
      <c r="B50"/>
      <c r="C50"/>
      <c r="D50"/>
      <c r="E50"/>
      <c r="F50"/>
    </row>
    <row r="51" spans="2:6" x14ac:dyDescent="0.35">
      <c r="B51"/>
      <c r="C51"/>
      <c r="D51"/>
      <c r="E51"/>
      <c r="F51"/>
    </row>
    <row r="52" spans="2:6" x14ac:dyDescent="0.35">
      <c r="B52"/>
      <c r="C52"/>
      <c r="D52"/>
      <c r="E52"/>
      <c r="F52"/>
    </row>
    <row r="53" spans="2:6" x14ac:dyDescent="0.35">
      <c r="B53" s="16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2:6" x14ac:dyDescent="0.35">
      <c r="B54" s="16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2:6" x14ac:dyDescent="0.35">
      <c r="B55" s="16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2:6" x14ac:dyDescent="0.35">
      <c r="B56" s="16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2:6" x14ac:dyDescent="0.35">
      <c r="B57" s="16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2:6" x14ac:dyDescent="0.35">
      <c r="B58" s="16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2:6" x14ac:dyDescent="0.35">
      <c r="B59" s="16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2:6" x14ac:dyDescent="0.35">
      <c r="B60" s="16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2:6" x14ac:dyDescent="0.35">
      <c r="B61" s="16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2:6" x14ac:dyDescent="0.35">
      <c r="B62" s="16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2:6" x14ac:dyDescent="0.35">
      <c r="B63" s="16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2:6" x14ac:dyDescent="0.35">
      <c r="B64" s="16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2:6" x14ac:dyDescent="0.35">
      <c r="B65" s="16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2:6" x14ac:dyDescent="0.35">
      <c r="B66" s="16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2:6" x14ac:dyDescent="0.35">
      <c r="B67" s="16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2:6" x14ac:dyDescent="0.35">
      <c r="B68" s="16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2:6" x14ac:dyDescent="0.35">
      <c r="B69" s="16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2:6" x14ac:dyDescent="0.35">
      <c r="B70" s="16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2:6" x14ac:dyDescent="0.35">
      <c r="B71" s="16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2:6" x14ac:dyDescent="0.35">
      <c r="B72" s="16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2:6" x14ac:dyDescent="0.35">
      <c r="B73" s="16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2:6" x14ac:dyDescent="0.35">
      <c r="B74" s="29">
        <v>45627</v>
      </c>
      <c r="C74" s="30" t="str">
        <f>VLOOKUP($C$5,Data!$A$4:$Z$84,2+$A74)</f>
        <v xml:space="preserve">Greater Dandenong </v>
      </c>
      <c r="F74" s="30" t="str">
        <f>VLOOKUP($F$5,Data!$A$4:$Z$84,2+$A74)</f>
        <v>Metro Melbourne</v>
      </c>
    </row>
    <row r="75" spans="2:6" x14ac:dyDescent="0.35">
      <c r="B75" s="29">
        <v>45717</v>
      </c>
      <c r="C75" s="30" t="str">
        <f>VLOOKUP($C$5,Data!$A$4:$Z$84,2+$A75)</f>
        <v xml:space="preserve">Greater Dandenong </v>
      </c>
      <c r="F75" s="30" t="str">
        <f>VLOOKUP($F$5,Data!$A$4:$Z$84,2+$A75)</f>
        <v>Metro Melbourne</v>
      </c>
    </row>
    <row r="76" spans="2:6" x14ac:dyDescent="0.35">
      <c r="B76" s="29">
        <v>45809</v>
      </c>
      <c r="C76" s="30" t="str">
        <f>VLOOKUP($C$5,Data!$A$4:$Z$84,2+$A76)</f>
        <v xml:space="preserve">Greater Dandenong </v>
      </c>
      <c r="F76" s="30" t="str">
        <f>VLOOKUP($F$5,Data!$A$4:$Z$84,2+$A76)</f>
        <v>Metro Melbourne</v>
      </c>
    </row>
    <row r="77" spans="2:6" x14ac:dyDescent="0.35">
      <c r="B77" s="29">
        <v>45901</v>
      </c>
      <c r="C77" s="30" t="str">
        <f>VLOOKUP($C$5,Data!$A$4:$Z$84,2+$A77)</f>
        <v xml:space="preserve">Greater Dandenong </v>
      </c>
      <c r="F77" s="30" t="str">
        <f>VLOOKUP($F$5,Data!$A$4:$Z$84,2+$A77)</f>
        <v>Metro Melbourne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12700</xdr:rowOff>
                  </from>
                  <to>
                    <xdr:col>3</xdr:col>
                    <xdr:colOff>184150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603250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5" x14ac:dyDescent="0.35"/>
  <cols>
    <col min="1" max="1" width="2.6328125" customWidth="1"/>
    <col min="2" max="2" width="2.26953125" customWidth="1"/>
    <col min="3" max="3" width="19.7265625" customWidth="1"/>
    <col min="4" max="4" width="11.6328125" style="20" customWidth="1"/>
    <col min="5" max="5" width="9.08984375" style="24"/>
    <col min="6" max="6" width="9.08984375" style="20"/>
    <col min="19" max="24" width="9.08984375"/>
  </cols>
  <sheetData>
    <row r="1" spans="1:22" ht="23" x14ac:dyDescent="0.35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" x14ac:dyDescent="0.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5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5">
      <c r="T4" s="26"/>
      <c r="U4" s="50">
        <v>2009</v>
      </c>
      <c r="V4" s="26"/>
    </row>
    <row r="5" spans="1:22" x14ac:dyDescent="0.35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5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5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5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5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5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5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5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5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5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5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5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5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5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5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5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5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5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5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5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5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5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5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5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5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5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5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5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5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5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5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5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5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5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5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5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5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5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5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5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5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5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5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5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5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5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5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5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5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5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5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5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5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5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5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5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5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5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5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5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5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5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5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5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5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5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5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5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5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5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5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5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5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5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5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5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5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5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5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5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5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5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12700</xdr:colOff>
                    <xdr:row>1</xdr:row>
                    <xdr:rowOff>12700</xdr:rowOff>
                  </from>
                  <to>
                    <xdr:col>14</xdr:col>
                    <xdr:colOff>565150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317500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5" x14ac:dyDescent="0.35"/>
  <cols>
    <col min="1" max="1" width="8" style="20" customWidth="1"/>
    <col min="2" max="2" width="25.6328125" customWidth="1"/>
    <col min="3" max="19" width="7.54296875" customWidth="1"/>
  </cols>
  <sheetData>
    <row r="1" spans="1:56" ht="18.5" x14ac:dyDescent="0.4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5">
      <c r="B2" s="6" t="s">
        <v>441</v>
      </c>
    </row>
    <row r="3" spans="1:56" s="20" customFormat="1" ht="19.25" customHeight="1" x14ac:dyDescent="0.35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35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5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5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5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5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5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5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5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5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5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5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5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5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5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5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5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5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5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5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5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5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5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5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5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5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5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5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5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5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5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5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5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5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5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5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5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5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5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5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5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5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5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5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5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5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5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5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5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5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5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5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5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5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5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5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5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5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5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5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5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5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5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5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5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5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5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5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5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5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5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5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5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5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5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5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5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5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5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5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5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5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5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5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5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5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5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5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5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5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5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5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5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5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5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5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5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5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5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5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5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5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5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5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5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5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5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5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5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5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5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5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5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5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5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5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5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5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5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5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5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5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5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5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5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5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5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5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5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5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5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5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5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5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5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5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5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5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5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5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5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5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5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5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5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5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5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5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5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5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5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5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5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5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5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5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5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5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5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5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5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5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5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5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5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5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5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5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5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5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5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5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5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5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5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5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5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5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5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5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5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5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5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5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5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5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5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5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5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5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5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5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5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5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5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5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5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5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5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5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5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5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5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5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5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5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5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5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5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5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5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5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5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5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5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5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5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5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5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5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5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5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5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5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5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5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5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5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5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5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5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5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5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5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5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5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5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5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5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5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5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5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5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5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5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5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5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5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5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5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5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5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5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5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5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5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5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5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5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5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5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5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5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5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5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5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5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5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5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5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5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5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5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5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5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5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5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5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5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5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5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5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5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5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5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5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5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5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5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5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5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5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5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5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5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5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5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5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5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5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5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5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5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5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5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5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5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5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5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5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5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5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5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5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5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5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5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5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5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5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5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5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5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5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5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5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5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5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5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5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5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5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5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5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5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5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5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5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5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5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5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5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5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5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5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5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5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5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5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5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5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5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5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5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5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5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5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5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5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5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5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5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5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5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5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5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5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5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5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5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5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5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5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5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5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5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5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5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5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5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5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5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5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5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5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5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5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5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5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5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5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5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5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5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5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5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5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5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5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5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5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5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5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5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5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5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5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5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5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5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5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5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5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5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5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5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5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5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5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5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5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5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5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5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5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5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5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5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5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5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5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5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5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5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5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5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5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5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5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5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5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5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5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5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5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5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5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5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5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5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5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5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5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5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5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5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5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5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5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5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5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5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5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5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5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5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5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5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5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5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5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5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5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5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5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5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5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5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5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5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5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5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5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5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5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5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5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5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5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5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5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5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5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5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5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5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5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5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5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5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5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5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5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5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5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5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5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5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5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5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5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08984375" defaultRowHeight="14.5" x14ac:dyDescent="0.35"/>
  <cols>
    <col min="1" max="1" width="4.7265625" style="12" customWidth="1"/>
    <col min="2" max="2" width="9.08984375" style="9"/>
    <col min="3" max="3" width="10" style="9" customWidth="1"/>
    <col min="4" max="4" width="9.08984375" style="9"/>
    <col min="5" max="5" width="2.8164062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4.6328125" style="9" customWidth="1"/>
    <col min="16" max="17" width="9.08984375" style="9"/>
    <col min="18" max="18" width="18.6328125" style="9" customWidth="1"/>
    <col min="19" max="16384" width="9.08984375" style="9"/>
  </cols>
  <sheetData>
    <row r="1" spans="1:20" ht="26.25" customHeight="1" x14ac:dyDescent="0.35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5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5"/>
    <row r="4" spans="1:20" ht="6.75" customHeight="1" x14ac:dyDescent="0.35"/>
    <row r="5" spans="1:20" x14ac:dyDescent="0.35">
      <c r="C5" s="28">
        <v>368</v>
      </c>
      <c r="F5" s="28">
        <v>504</v>
      </c>
    </row>
    <row r="6" spans="1:20" x14ac:dyDescent="0.35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5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5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5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5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5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5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5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5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5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5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5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5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5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5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5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5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5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5">
      <c r="A24" s="26"/>
      <c r="B24" s="82"/>
      <c r="C24" s="83"/>
      <c r="D24" s="11"/>
      <c r="E24" s="11"/>
      <c r="F24" s="85"/>
      <c r="G24" s="11"/>
    </row>
    <row r="25" spans="1:20" x14ac:dyDescent="0.35">
      <c r="A25" s="26"/>
      <c r="B25" s="26"/>
      <c r="C25" s="26"/>
      <c r="D25" s="26"/>
      <c r="E25" s="26"/>
      <c r="F25" s="26"/>
      <c r="G25" s="11"/>
    </row>
    <row r="26" spans="1:20" x14ac:dyDescent="0.35">
      <c r="A26" s="26"/>
      <c r="B26" s="26"/>
      <c r="C26" s="26"/>
      <c r="D26" s="26"/>
      <c r="E26" s="26"/>
      <c r="F26" s="26"/>
      <c r="G26" s="11"/>
    </row>
    <row r="27" spans="1:20" x14ac:dyDescent="0.35">
      <c r="A27"/>
      <c r="B27"/>
      <c r="C27"/>
      <c r="D27"/>
      <c r="E27"/>
      <c r="F27"/>
    </row>
    <row r="28" spans="1:20" x14ac:dyDescent="0.35">
      <c r="A28"/>
      <c r="B28"/>
      <c r="C28"/>
      <c r="D28"/>
      <c r="E28"/>
      <c r="F28"/>
    </row>
    <row r="29" spans="1:20" x14ac:dyDescent="0.35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5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5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5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5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5">
      <c r="B35" s="29"/>
      <c r="C35" s="30"/>
      <c r="F35" s="30"/>
    </row>
    <row r="36" spans="2:14" x14ac:dyDescent="0.35">
      <c r="B36" s="29"/>
      <c r="C36" s="30"/>
      <c r="F36" s="30"/>
    </row>
    <row r="37" spans="2:14" x14ac:dyDescent="0.35">
      <c r="B37" s="29"/>
      <c r="C37" s="30"/>
      <c r="F37" s="30"/>
    </row>
    <row r="38" spans="2:14" x14ac:dyDescent="0.35">
      <c r="B38" s="29"/>
      <c r="C38" s="30"/>
      <c r="F38" s="30"/>
    </row>
    <row r="39" spans="2:14" x14ac:dyDescent="0.35">
      <c r="B39" s="29"/>
      <c r="C39" s="30"/>
      <c r="F39" s="30"/>
    </row>
    <row r="40" spans="2:14" x14ac:dyDescent="0.35">
      <c r="B40" s="29"/>
      <c r="C40" s="30"/>
      <c r="F40" s="30"/>
    </row>
    <row r="41" spans="2:14" x14ac:dyDescent="0.35">
      <c r="B41" s="29"/>
      <c r="C41" s="30"/>
      <c r="F41" s="30"/>
    </row>
    <row r="42" spans="2:14" x14ac:dyDescent="0.35">
      <c r="B42" s="29"/>
      <c r="C42" s="30"/>
      <c r="F42" s="30"/>
    </row>
    <row r="43" spans="2:14" x14ac:dyDescent="0.35">
      <c r="B43" s="29"/>
      <c r="C43" s="30"/>
      <c r="F43" s="30"/>
    </row>
    <row r="44" spans="2:14" x14ac:dyDescent="0.35">
      <c r="B44" s="29"/>
      <c r="C44" s="30"/>
      <c r="F44" s="30"/>
    </row>
    <row r="45" spans="2:14" x14ac:dyDescent="0.35">
      <c r="B45" s="29"/>
      <c r="C45" s="30"/>
      <c r="F45" s="30"/>
    </row>
    <row r="46" spans="2:14" x14ac:dyDescent="0.35">
      <c r="B46" s="29"/>
      <c r="C46" s="30"/>
      <c r="F46" s="30"/>
    </row>
    <row r="47" spans="2:14" x14ac:dyDescent="0.35">
      <c r="B47" s="29"/>
      <c r="C47" s="30"/>
      <c r="F47" s="30"/>
    </row>
    <row r="48" spans="2:14" x14ac:dyDescent="0.35">
      <c r="B48" s="29"/>
      <c r="C48" s="30"/>
      <c r="F48" s="30"/>
    </row>
    <row r="49" spans="2:6" x14ac:dyDescent="0.35">
      <c r="B49" s="29"/>
      <c r="C49" s="30"/>
      <c r="F49" s="30"/>
    </row>
    <row r="50" spans="2:6" x14ac:dyDescent="0.35">
      <c r="B50" s="29"/>
      <c r="C50" s="30"/>
      <c r="F50" s="30"/>
    </row>
    <row r="51" spans="2:6" x14ac:dyDescent="0.35">
      <c r="B51" s="29"/>
      <c r="C51" s="30"/>
      <c r="F51" s="30"/>
    </row>
    <row r="52" spans="2:6" x14ac:dyDescent="0.35">
      <c r="B52" s="29"/>
      <c r="C52" s="30"/>
      <c r="F52" s="30"/>
    </row>
    <row r="53" spans="2:6" x14ac:dyDescent="0.35">
      <c r="B53" s="29"/>
      <c r="C53" s="30"/>
      <c r="F53" s="30"/>
    </row>
    <row r="54" spans="2:6" x14ac:dyDescent="0.35">
      <c r="B54" s="29"/>
      <c r="C54" s="30"/>
      <c r="F54" s="30"/>
    </row>
    <row r="55" spans="2:6" x14ac:dyDescent="0.35">
      <c r="B55" s="29"/>
      <c r="C55" s="30"/>
      <c r="F55" s="30"/>
    </row>
    <row r="56" spans="2:6" x14ac:dyDescent="0.35">
      <c r="B56" s="29"/>
      <c r="C56" s="30"/>
      <c r="F56" s="30"/>
    </row>
    <row r="57" spans="2:6" x14ac:dyDescent="0.35">
      <c r="B57" s="29"/>
      <c r="C57" s="30"/>
      <c r="F57" s="30"/>
    </row>
    <row r="58" spans="2:6" x14ac:dyDescent="0.35">
      <c r="B58" s="29"/>
      <c r="C58" s="30"/>
      <c r="F58" s="30"/>
    </row>
    <row r="59" spans="2:6" x14ac:dyDescent="0.35">
      <c r="B59" s="29"/>
      <c r="C59" s="30"/>
      <c r="F59" s="30"/>
    </row>
    <row r="60" spans="2:6" x14ac:dyDescent="0.35">
      <c r="B60" s="29"/>
      <c r="C60" s="30"/>
      <c r="F60" s="30"/>
    </row>
    <row r="61" spans="2:6" x14ac:dyDescent="0.35">
      <c r="B61" s="29"/>
      <c r="C61" s="30"/>
      <c r="F61" s="30"/>
    </row>
    <row r="62" spans="2:6" x14ac:dyDescent="0.35">
      <c r="B62" s="29"/>
      <c r="C62" s="30"/>
      <c r="F62" s="30"/>
    </row>
    <row r="63" spans="2:6" x14ac:dyDescent="0.35">
      <c r="B63" s="29"/>
      <c r="C63" s="30"/>
      <c r="F63" s="30"/>
    </row>
    <row r="64" spans="2:6" x14ac:dyDescent="0.35">
      <c r="B64" s="29"/>
      <c r="C64" s="30"/>
      <c r="F64" s="30"/>
    </row>
    <row r="65" spans="2:6" x14ac:dyDescent="0.35">
      <c r="B65" s="29"/>
      <c r="C65" s="30"/>
      <c r="F65" s="30"/>
    </row>
    <row r="66" spans="2:6" x14ac:dyDescent="0.35">
      <c r="B66" s="29"/>
      <c r="C66" s="30"/>
      <c r="F66" s="30"/>
    </row>
    <row r="67" spans="2:6" x14ac:dyDescent="0.35">
      <c r="B67" s="29"/>
      <c r="C67" s="30"/>
      <c r="F67" s="30"/>
    </row>
    <row r="68" spans="2:6" x14ac:dyDescent="0.35">
      <c r="B68" s="29"/>
      <c r="C68" s="30"/>
      <c r="F68" s="30"/>
    </row>
    <row r="69" spans="2:6" x14ac:dyDescent="0.35">
      <c r="B69" s="29"/>
      <c r="C69" s="30"/>
      <c r="F69" s="30"/>
    </row>
    <row r="70" spans="2:6" x14ac:dyDescent="0.35">
      <c r="B70" s="29"/>
      <c r="C70" s="30"/>
      <c r="F70" s="30"/>
    </row>
    <row r="71" spans="2:6" x14ac:dyDescent="0.35">
      <c r="B71" s="29"/>
      <c r="C71" s="30"/>
      <c r="F71" s="30"/>
    </row>
    <row r="72" spans="2:6" x14ac:dyDescent="0.35">
      <c r="B72" s="29"/>
      <c r="C72" s="30"/>
      <c r="F72" s="30"/>
    </row>
    <row r="73" spans="2:6" x14ac:dyDescent="0.35">
      <c r="B73" s="29"/>
      <c r="C73" s="30"/>
      <c r="F73" s="30"/>
    </row>
    <row r="74" spans="2:6" x14ac:dyDescent="0.35">
      <c r="B74" s="29"/>
      <c r="C74" s="30"/>
      <c r="F74" s="30"/>
    </row>
    <row r="75" spans="2:6" x14ac:dyDescent="0.35">
      <c r="B75" s="29"/>
      <c r="C75" s="30"/>
      <c r="F75" s="30"/>
    </row>
    <row r="76" spans="2:6" x14ac:dyDescent="0.35">
      <c r="B76" s="29"/>
      <c r="C76" s="30"/>
      <c r="F76" s="30"/>
    </row>
    <row r="77" spans="2:6" x14ac:dyDescent="0.35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12700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69850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08984375" defaultRowHeight="14.5" x14ac:dyDescent="0.35"/>
  <cols>
    <col min="1" max="1" width="2.81640625" style="19" customWidth="1"/>
    <col min="2" max="2" width="3.26953125" style="19" customWidth="1"/>
    <col min="3" max="3" width="19.7265625" style="19" customWidth="1"/>
    <col min="4" max="4" width="11.6328125" style="59" customWidth="1"/>
    <col min="5" max="5" width="9.08984375" style="60"/>
    <col min="6" max="6" width="9.08984375" style="59"/>
    <col min="7" max="16384" width="9.08984375" style="19"/>
  </cols>
  <sheetData>
    <row r="1" spans="1:21" ht="23" x14ac:dyDescent="0.35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" x14ac:dyDescent="0.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5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5">
      <c r="B4" s="61"/>
      <c r="C4" s="61"/>
      <c r="D4" s="73"/>
      <c r="E4" s="74"/>
      <c r="F4" s="73"/>
      <c r="G4" s="61"/>
      <c r="H4" s="61"/>
    </row>
    <row r="5" spans="1:21" x14ac:dyDescent="0.35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5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5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5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5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5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5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5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5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5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5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5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5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5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5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5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5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5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5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5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5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5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5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5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5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5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5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5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5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5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5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5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5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5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5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5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5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5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5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5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5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5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5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5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5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5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5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5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5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5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5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5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5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5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5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5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5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5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5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5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5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5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5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5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5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5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5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5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5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5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5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5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5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5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5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5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5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5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5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5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5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5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5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5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5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5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5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5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5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5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5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5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5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5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5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5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5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5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5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5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5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5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5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5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5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5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5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5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5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5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5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5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5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5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5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5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5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5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5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5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5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5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5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5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5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5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5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5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5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5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5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5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5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5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5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5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5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5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5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5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5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5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5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5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5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5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5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5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5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5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5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5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5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5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5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5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5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5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5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5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5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5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5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5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5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5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5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5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5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5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5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5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5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5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5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5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5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5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5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5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5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5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5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5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5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5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5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5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5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5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5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5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5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5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5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5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5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5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5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5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5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5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5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5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5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5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5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5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5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5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5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5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5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5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5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5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5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5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5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5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5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5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5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5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5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5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5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5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5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5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5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5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5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5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5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5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5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5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5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5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5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5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5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5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5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5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5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5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5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5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5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5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5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5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5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5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5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5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5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5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5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5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5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5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5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5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5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5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5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5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5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5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5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5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5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5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5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5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5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5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5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5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5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5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5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5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5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5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5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5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5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5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5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5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5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5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5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5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5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5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5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5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5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5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5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5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5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5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5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5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5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5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5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5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5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5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5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5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5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5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5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5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5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5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5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5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5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5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5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5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5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5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5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5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5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5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5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5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5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5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5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5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5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5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5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5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5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5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5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5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5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5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5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5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5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5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5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5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5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5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5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5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5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5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5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5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5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5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5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5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5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5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5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5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5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5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5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5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5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5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5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5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5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5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5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5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5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5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5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5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5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5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5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5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5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5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5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5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5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5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5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5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5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5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5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5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5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5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5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5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5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5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5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5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5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5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5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5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5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5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5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5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5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5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5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5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5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5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5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5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5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5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5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5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5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5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5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5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5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5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5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5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5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5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5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5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5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5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5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5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5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5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5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5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5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5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5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5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5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5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5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5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5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5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5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5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5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5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5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5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5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5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5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5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5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5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5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5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5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5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5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5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5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5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5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5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5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5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5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5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5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5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5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5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5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5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5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5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5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5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5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5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5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5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5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5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5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5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5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5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5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12700</xdr:rowOff>
                  </from>
                  <to>
                    <xdr:col>14</xdr:col>
                    <xdr:colOff>622300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A11380978</value>
    </field>
    <field name="Objective-Title">
      <value order="0">2024 Unemployment</value>
    </field>
    <field name="Objective-Description">
      <value order="0"/>
    </field>
    <field name="Objective-CreationStamp">
      <value order="0">2024-10-03T06:30:04Z</value>
    </field>
    <field name="Objective-IsApproved">
      <value order="0">false</value>
    </field>
    <field name="Objective-IsPublished">
      <value order="0">true</value>
    </field>
    <field name="Objective-DatePublished">
      <value order="0">2024-10-03T06:45:45Z</value>
    </field>
    <field name="Objective-ModificationStamp">
      <value order="0">2024-10-06T23:27:15Z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vA14387317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A11380978</vt:lpwstr>
  </property>
  <property fmtid="{D5CDD505-2E9C-101B-9397-08002B2CF9AE}" pid="4" name="Objective-Title">
    <vt:lpwstr>2024 Unemployment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2024-10-03T06:30:04Z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2024-10-03T06:45:45Z</vt:filetime>
  </property>
  <property fmtid="{D5CDD505-2E9C-101B-9397-08002B2CF9AE}" pid="10" name="Objective-ModificationStamp">
    <vt:filetime>2024-10-06T23:27:15Z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vA14387317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