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drawings/drawing20.xml" ContentType="application/vnd.openxmlformats-officedocument.drawing+xml"/>
  <Override PartName="/xl/ctrlProps/ctrlProp3.xml" ContentType="application/vnd.ms-excel.controlproperties+xml"/>
  <Override PartName="/xl/charts/chart22.xml" ContentType="application/vnd.openxmlformats-officedocument.drawingml.chart+xml"/>
  <Override PartName="/xl/drawings/drawing21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harts/chart2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08a483ffd6394d7b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~ ~ OBJECTIVE\"/>
    </mc:Choice>
  </mc:AlternateContent>
  <xr:revisionPtr revIDLastSave="0" documentId="8_{A8819E7E-2917-47CF-AB8D-6B7C0E2BB57C}" xr6:coauthVersionLast="47" xr6:coauthVersionMax="47" xr10:uidLastSave="{00000000-0000-0000-0000-000000000000}"/>
  <bookViews>
    <workbookView showHorizontalScroll="0" showSheetTabs="0" xWindow="-108" yWindow="-108" windowWidth="23256" windowHeight="12576" tabRatio="915" firstSheet="4" activeTab="1" xr2:uid="{00000000-000D-0000-FFFF-FFFF00000000}"/>
  </bookViews>
  <sheets>
    <sheet name="Data 3 Table" sheetId="8" r:id="rId1"/>
    <sheet name="Introduction" sheetId="45" r:id="rId2"/>
    <sheet name="Community" sheetId="9" r:id="rId3"/>
    <sheet name="Indigenous" sheetId="46" r:id="rId4"/>
    <sheet name="Cultural diversity" sheetId="47" r:id="rId5"/>
    <sheet name="Education" sheetId="48" r:id="rId6"/>
    <sheet name="Employment" sheetId="49" r:id="rId7"/>
    <sheet name="Finance" sheetId="50" r:id="rId8"/>
    <sheet name="Housing" sheetId="51" r:id="rId9"/>
    <sheet name="Health" sheetId="52" r:id="rId10"/>
    <sheet name="Nutrition" sheetId="53" r:id="rId11"/>
    <sheet name="Safety" sheetId="54" r:id="rId12"/>
    <sheet name="Early Years" sheetId="55" r:id="rId13"/>
    <sheet name="Young People" sheetId="56" r:id="rId14"/>
    <sheet name="Families" sheetId="57" r:id="rId15"/>
    <sheet name="Older People" sheetId="58" r:id="rId16"/>
    <sheet name="Gender" sheetId="59" r:id="rId17"/>
    <sheet name="Transport" sheetId="60" r:id="rId18"/>
    <sheet name="Spare" sheetId="61" state="hidden" r:id="rId19"/>
    <sheet name="Municipal Comparison" sheetId="39" r:id="rId20"/>
    <sheet name="Correlations" sheetId="41" r:id="rId21"/>
  </sheets>
  <definedNames>
    <definedName name="_xlnm.Print_Area" localSheetId="2">Community!$A$1:$P$50</definedName>
    <definedName name="_xlnm.Print_Area" localSheetId="20">Correlations!$A$1:$M$40</definedName>
    <definedName name="_xlnm.Print_Area" localSheetId="4">'Cultural diversity'!$A$1:$P$50</definedName>
    <definedName name="_xlnm.Print_Area" localSheetId="0">'Data 3 Table'!#REF!</definedName>
    <definedName name="_xlnm.Print_Area" localSheetId="12">'Early Years'!$A$1:$P$50</definedName>
    <definedName name="_xlnm.Print_Area" localSheetId="5">Education!$A$1:$P$50</definedName>
    <definedName name="_xlnm.Print_Area" localSheetId="6">Employment!$A$1:$P$50</definedName>
    <definedName name="_xlnm.Print_Area" localSheetId="14">Families!$A$1:$P$50</definedName>
    <definedName name="_xlnm.Print_Area" localSheetId="7">Finance!$A$3:$P$50</definedName>
    <definedName name="_xlnm.Print_Area" localSheetId="16">Gender!$A$1:$P$50</definedName>
    <definedName name="_xlnm.Print_Area" localSheetId="9">Health!$A$1:$P$50</definedName>
    <definedName name="_xlnm.Print_Area" localSheetId="8">Housing!$A$1:$P$50</definedName>
    <definedName name="_xlnm.Print_Area" localSheetId="3">Indigenous!$A$1:$P$50</definedName>
    <definedName name="_xlnm.Print_Area" localSheetId="1">Introduction!$A$1:$D$19</definedName>
    <definedName name="_xlnm.Print_Area" localSheetId="19">'Municipal Comparison'!$A$1:$L$73</definedName>
    <definedName name="_xlnm.Print_Area" localSheetId="10">Nutrition!$A$1:$P$50</definedName>
    <definedName name="_xlnm.Print_Area" localSheetId="15">'Older People'!$A$1:$P$49</definedName>
    <definedName name="_xlnm.Print_Area" localSheetId="11">Safety!$A$1:$P$49</definedName>
    <definedName name="_xlnm.Print_Area" localSheetId="18">Spare!$A$1:$N$36</definedName>
    <definedName name="_xlnm.Print_Area" localSheetId="17">Transport!$A$1:$P$50</definedName>
    <definedName name="_xlnm.Print_Area" localSheetId="13">'Young People'!$A$1:$P$50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M83" i="8" l="1"/>
  <c r="DL83" i="8"/>
  <c r="N22" i="53"/>
  <c r="N21" i="53"/>
  <c r="N20" i="53"/>
  <c r="N19" i="53"/>
  <c r="N18" i="53"/>
  <c r="N17" i="53"/>
  <c r="N16" i="53"/>
  <c r="N15" i="53"/>
  <c r="B17" i="9" l="1"/>
  <c r="N20" i="58"/>
  <c r="N19" i="58"/>
  <c r="N17" i="56"/>
  <c r="N16" i="56"/>
  <c r="N17" i="55"/>
  <c r="N21" i="47"/>
  <c r="N20" i="47"/>
  <c r="N18" i="58" l="1"/>
  <c r="N17" i="58"/>
  <c r="N16" i="58"/>
  <c r="N18" i="54" l="1"/>
  <c r="N17" i="54"/>
  <c r="N16" i="54"/>
  <c r="B37" i="41" l="1"/>
  <c r="F45" i="41"/>
  <c r="F46" i="41"/>
  <c r="F47" i="41"/>
  <c r="F48" i="41"/>
  <c r="F49" i="41"/>
  <c r="F50" i="41"/>
  <c r="F51" i="41"/>
  <c r="F52" i="41"/>
  <c r="F53" i="41"/>
  <c r="F54" i="41"/>
  <c r="F55" i="41"/>
  <c r="F56" i="41"/>
  <c r="F57" i="41"/>
  <c r="F58" i="41"/>
  <c r="F59" i="41"/>
  <c r="F60" i="41"/>
  <c r="F61" i="41"/>
  <c r="F62" i="41"/>
  <c r="F63" i="41"/>
  <c r="F64" i="41"/>
  <c r="F65" i="41"/>
  <c r="F66" i="41"/>
  <c r="F67" i="41"/>
  <c r="F68" i="41"/>
  <c r="F69" i="41"/>
  <c r="F70" i="41"/>
  <c r="F71" i="41"/>
  <c r="F72" i="41"/>
  <c r="F73" i="41"/>
  <c r="F74" i="41"/>
  <c r="F44" i="41"/>
  <c r="E44" i="41"/>
  <c r="E45" i="41"/>
  <c r="E46" i="41"/>
  <c r="E47" i="41"/>
  <c r="E48" i="41"/>
  <c r="E49" i="4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E66" i="41"/>
  <c r="E67" i="41"/>
  <c r="E68" i="41"/>
  <c r="E69" i="41"/>
  <c r="E70" i="41"/>
  <c r="E71" i="41"/>
  <c r="E72" i="41"/>
  <c r="E73" i="41"/>
  <c r="E74" i="41"/>
  <c r="D93" i="39"/>
  <c r="E93" i="39" s="1"/>
  <c r="D16" i="39"/>
  <c r="E16" i="39" s="1"/>
  <c r="D17" i="39"/>
  <c r="E17" i="39" s="1"/>
  <c r="D18" i="39"/>
  <c r="E18" i="39" s="1"/>
  <c r="D19" i="39"/>
  <c r="E19" i="39" s="1"/>
  <c r="D20" i="39"/>
  <c r="E20" i="39" s="1"/>
  <c r="D21" i="39"/>
  <c r="E21" i="39" s="1"/>
  <c r="D22" i="39"/>
  <c r="E22" i="39" s="1"/>
  <c r="D23" i="39"/>
  <c r="E23" i="39" s="1"/>
  <c r="D24" i="39"/>
  <c r="E24" i="39" s="1"/>
  <c r="D25" i="39"/>
  <c r="E25" i="39" s="1"/>
  <c r="D26" i="39"/>
  <c r="E26" i="39" s="1"/>
  <c r="D27" i="39"/>
  <c r="E27" i="39" s="1"/>
  <c r="D28" i="39"/>
  <c r="E28" i="39" s="1"/>
  <c r="D29" i="39"/>
  <c r="E29" i="39" s="1"/>
  <c r="D30" i="39"/>
  <c r="E30" i="39" s="1"/>
  <c r="D31" i="39"/>
  <c r="E31" i="39" s="1"/>
  <c r="D32" i="39"/>
  <c r="E32" i="39" s="1"/>
  <c r="D33" i="39"/>
  <c r="E33" i="39" s="1"/>
  <c r="D34" i="39"/>
  <c r="E34" i="39" s="1"/>
  <c r="D35" i="39"/>
  <c r="E35" i="39" s="1"/>
  <c r="D36" i="39"/>
  <c r="E36" i="39" s="1"/>
  <c r="D37" i="39"/>
  <c r="E37" i="39" s="1"/>
  <c r="D38" i="39"/>
  <c r="E38" i="39" s="1"/>
  <c r="D39" i="39"/>
  <c r="E39" i="39" s="1"/>
  <c r="D40" i="39"/>
  <c r="E40" i="39" s="1"/>
  <c r="D41" i="39"/>
  <c r="E41" i="39" s="1"/>
  <c r="D42" i="39"/>
  <c r="E42" i="39" s="1"/>
  <c r="D43" i="39"/>
  <c r="E43" i="39" s="1"/>
  <c r="D44" i="39"/>
  <c r="E44" i="39" s="1"/>
  <c r="D45" i="39"/>
  <c r="E45" i="39" s="1"/>
  <c r="D46" i="39"/>
  <c r="E46" i="39" s="1"/>
  <c r="D47" i="39"/>
  <c r="E47" i="39" s="1"/>
  <c r="D48" i="39"/>
  <c r="E48" i="39" s="1"/>
  <c r="D49" i="39"/>
  <c r="E49" i="39" s="1"/>
  <c r="D50" i="39"/>
  <c r="E50" i="39" s="1"/>
  <c r="D51" i="39"/>
  <c r="E51" i="39" s="1"/>
  <c r="D52" i="39"/>
  <c r="E52" i="39" s="1"/>
  <c r="D53" i="39"/>
  <c r="E53" i="39" s="1"/>
  <c r="D54" i="39"/>
  <c r="E54" i="39" s="1"/>
  <c r="D55" i="39"/>
  <c r="E55" i="39" s="1"/>
  <c r="D56" i="39"/>
  <c r="E56" i="39" s="1"/>
  <c r="D57" i="39"/>
  <c r="E57" i="39" s="1"/>
  <c r="D58" i="39"/>
  <c r="E58" i="39" s="1"/>
  <c r="D59" i="39"/>
  <c r="E59" i="39" s="1"/>
  <c r="D60" i="39"/>
  <c r="E60" i="39" s="1"/>
  <c r="D61" i="39"/>
  <c r="E61" i="39" s="1"/>
  <c r="D62" i="39"/>
  <c r="E62" i="39" s="1"/>
  <c r="D63" i="39"/>
  <c r="E63" i="39" s="1"/>
  <c r="D64" i="39"/>
  <c r="E64" i="39" s="1"/>
  <c r="D65" i="39"/>
  <c r="E65" i="39" s="1"/>
  <c r="D66" i="39"/>
  <c r="E66" i="39" s="1"/>
  <c r="D67" i="39"/>
  <c r="E67" i="39" s="1"/>
  <c r="D68" i="39"/>
  <c r="E68" i="39" s="1"/>
  <c r="D69" i="39"/>
  <c r="E69" i="39" s="1"/>
  <c r="D70" i="39"/>
  <c r="E70" i="39" s="1"/>
  <c r="D71" i="39"/>
  <c r="E71" i="39" s="1"/>
  <c r="D72" i="39"/>
  <c r="E72" i="39" s="1"/>
  <c r="D73" i="39"/>
  <c r="E73" i="39" s="1"/>
  <c r="D74" i="39"/>
  <c r="E74" i="39" s="1"/>
  <c r="D75" i="39"/>
  <c r="E75" i="39" s="1"/>
  <c r="D76" i="39"/>
  <c r="E76" i="39" s="1"/>
  <c r="D77" i="39"/>
  <c r="E77" i="39" s="1"/>
  <c r="D78" i="39"/>
  <c r="E78" i="39" s="1"/>
  <c r="D79" i="39"/>
  <c r="E79" i="39" s="1"/>
  <c r="D80" i="39"/>
  <c r="E80" i="39" s="1"/>
  <c r="D81" i="39"/>
  <c r="E81" i="39" s="1"/>
  <c r="D82" i="39"/>
  <c r="E82" i="39" s="1"/>
  <c r="D83" i="39"/>
  <c r="E83" i="39" s="1"/>
  <c r="D84" i="39"/>
  <c r="E84" i="39" s="1"/>
  <c r="D85" i="39"/>
  <c r="E85" i="39" s="1"/>
  <c r="D86" i="39"/>
  <c r="E86" i="39" s="1"/>
  <c r="D87" i="39"/>
  <c r="E87" i="39" s="1"/>
  <c r="D88" i="39"/>
  <c r="E88" i="39" s="1"/>
  <c r="D89" i="39"/>
  <c r="E89" i="39" s="1"/>
  <c r="D90" i="39"/>
  <c r="E90" i="39" s="1"/>
  <c r="D91" i="39"/>
  <c r="E91" i="39" s="1"/>
  <c r="D92" i="39"/>
  <c r="E92" i="39" s="1"/>
  <c r="D15" i="39"/>
  <c r="E15" i="39" s="1"/>
  <c r="A13" i="39"/>
  <c r="A15" i="41"/>
  <c r="N15" i="56"/>
  <c r="N14" i="56"/>
  <c r="N17" i="60"/>
  <c r="N16" i="60"/>
  <c r="N15" i="60"/>
  <c r="N14" i="60"/>
  <c r="N13" i="60"/>
  <c r="N22" i="59"/>
  <c r="N21" i="59"/>
  <c r="N20" i="59"/>
  <c r="N19" i="59"/>
  <c r="N18" i="59"/>
  <c r="N17" i="59"/>
  <c r="N16" i="59"/>
  <c r="N15" i="59"/>
  <c r="N14" i="59"/>
  <c r="N13" i="59"/>
  <c r="N15" i="58"/>
  <c r="N14" i="58"/>
  <c r="N13" i="58"/>
  <c r="N19" i="57"/>
  <c r="N18" i="57"/>
  <c r="N17" i="57"/>
  <c r="N16" i="57"/>
  <c r="N15" i="57"/>
  <c r="N14" i="57"/>
  <c r="N13" i="57"/>
  <c r="N13" i="56"/>
  <c r="N16" i="55"/>
  <c r="N15" i="55"/>
  <c r="N14" i="55"/>
  <c r="N13" i="55"/>
  <c r="N15" i="54"/>
  <c r="N14" i="54"/>
  <c r="N13" i="54"/>
  <c r="N14" i="53"/>
  <c r="N13" i="53"/>
  <c r="N22" i="52"/>
  <c r="N21" i="52"/>
  <c r="N19" i="52"/>
  <c r="N20" i="52"/>
  <c r="N18" i="52"/>
  <c r="N17" i="52"/>
  <c r="N16" i="52"/>
  <c r="N15" i="52"/>
  <c r="N14" i="52"/>
  <c r="N13" i="52"/>
  <c r="N19" i="51"/>
  <c r="N18" i="51"/>
  <c r="N17" i="51"/>
  <c r="N16" i="51"/>
  <c r="N15" i="51"/>
  <c r="N14" i="51"/>
  <c r="N13" i="51"/>
  <c r="N19" i="50"/>
  <c r="N18" i="50"/>
  <c r="N17" i="50"/>
  <c r="N16" i="50"/>
  <c r="N15" i="50"/>
  <c r="N14" i="50"/>
  <c r="N13" i="50"/>
  <c r="N17" i="49"/>
  <c r="N16" i="49"/>
  <c r="N15" i="49"/>
  <c r="N14" i="49"/>
  <c r="N13" i="49"/>
  <c r="N21" i="48"/>
  <c r="N20" i="48"/>
  <c r="N19" i="48"/>
  <c r="N18" i="48"/>
  <c r="N17" i="48"/>
  <c r="N16" i="48"/>
  <c r="N15" i="48"/>
  <c r="N14" i="48"/>
  <c r="N13" i="48"/>
  <c r="N19" i="47"/>
  <c r="N18" i="47"/>
  <c r="N17" i="47"/>
  <c r="N16" i="47"/>
  <c r="N15" i="47"/>
  <c r="N14" i="47"/>
  <c r="N13" i="47"/>
  <c r="N20" i="46"/>
  <c r="N19" i="46"/>
  <c r="N18" i="46"/>
  <c r="N17" i="46"/>
  <c r="N16" i="46"/>
  <c r="N15" i="46"/>
  <c r="N14" i="46"/>
  <c r="N13" i="46"/>
  <c r="N18" i="9"/>
  <c r="N20" i="9"/>
  <c r="N19" i="9"/>
  <c r="N17" i="9"/>
  <c r="N16" i="9"/>
  <c r="N15" i="9"/>
  <c r="N14" i="9"/>
  <c r="N13" i="9"/>
  <c r="B22" i="60"/>
  <c r="B21" i="60"/>
  <c r="B20" i="60"/>
  <c r="B19" i="60"/>
  <c r="B18" i="60"/>
  <c r="B17" i="60"/>
  <c r="B16" i="60"/>
  <c r="B15" i="60"/>
  <c r="B14" i="60"/>
  <c r="B13" i="60"/>
  <c r="B22" i="59"/>
  <c r="B21" i="59"/>
  <c r="B20" i="59"/>
  <c r="B19" i="59"/>
  <c r="B18" i="59"/>
  <c r="B17" i="59"/>
  <c r="B16" i="59"/>
  <c r="B15" i="59"/>
  <c r="B14" i="59"/>
  <c r="B13" i="59"/>
  <c r="B22" i="58"/>
  <c r="B21" i="58"/>
  <c r="B20" i="58"/>
  <c r="B19" i="58"/>
  <c r="B18" i="58"/>
  <c r="B17" i="58"/>
  <c r="B16" i="58"/>
  <c r="B15" i="58"/>
  <c r="B14" i="58"/>
  <c r="B13" i="58"/>
  <c r="B22" i="57"/>
  <c r="B21" i="57"/>
  <c r="B20" i="57"/>
  <c r="B19" i="57"/>
  <c r="B18" i="57"/>
  <c r="B17" i="57"/>
  <c r="B16" i="57"/>
  <c r="B15" i="57"/>
  <c r="B14" i="57"/>
  <c r="B13" i="57"/>
  <c r="B22" i="56"/>
  <c r="B21" i="56"/>
  <c r="B20" i="56"/>
  <c r="B19" i="56"/>
  <c r="B18" i="56"/>
  <c r="B17" i="56"/>
  <c r="B16" i="56"/>
  <c r="B15" i="56"/>
  <c r="B14" i="56"/>
  <c r="B13" i="56"/>
  <c r="B22" i="55"/>
  <c r="B21" i="55"/>
  <c r="B20" i="55"/>
  <c r="B19" i="55"/>
  <c r="B18" i="55"/>
  <c r="B17" i="55"/>
  <c r="B16" i="55"/>
  <c r="B15" i="55"/>
  <c r="B14" i="55"/>
  <c r="B13" i="55"/>
  <c r="B22" i="54"/>
  <c r="B21" i="54"/>
  <c r="B20" i="54"/>
  <c r="B19" i="54"/>
  <c r="B18" i="54"/>
  <c r="B17" i="54"/>
  <c r="B16" i="54"/>
  <c r="B15" i="54"/>
  <c r="B14" i="54"/>
  <c r="B13" i="54"/>
  <c r="B20" i="53"/>
  <c r="B22" i="53"/>
  <c r="B21" i="53"/>
  <c r="B19" i="53"/>
  <c r="B18" i="53"/>
  <c r="B17" i="53"/>
  <c r="B16" i="53"/>
  <c r="B15" i="53"/>
  <c r="B14" i="53"/>
  <c r="B13" i="53"/>
  <c r="B22" i="52"/>
  <c r="B21" i="52"/>
  <c r="B20" i="52"/>
  <c r="B19" i="52"/>
  <c r="B18" i="52"/>
  <c r="B17" i="52"/>
  <c r="B16" i="52"/>
  <c r="B15" i="52"/>
  <c r="B14" i="52"/>
  <c r="B13" i="52"/>
  <c r="B22" i="51"/>
  <c r="B21" i="51"/>
  <c r="B20" i="51"/>
  <c r="B19" i="51"/>
  <c r="B18" i="51"/>
  <c r="B17" i="51"/>
  <c r="B16" i="51"/>
  <c r="B15" i="51"/>
  <c r="B14" i="51"/>
  <c r="B13" i="51"/>
  <c r="B22" i="50"/>
  <c r="B21" i="50"/>
  <c r="B20" i="50"/>
  <c r="B19" i="50"/>
  <c r="B18" i="50"/>
  <c r="B17" i="50"/>
  <c r="B16" i="50"/>
  <c r="B15" i="50"/>
  <c r="B14" i="50"/>
  <c r="B13" i="50"/>
  <c r="B22" i="49"/>
  <c r="B21" i="49"/>
  <c r="B20" i="49"/>
  <c r="B19" i="49"/>
  <c r="B18" i="49"/>
  <c r="B17" i="49"/>
  <c r="B16" i="49"/>
  <c r="B15" i="49"/>
  <c r="B14" i="49"/>
  <c r="B13" i="49"/>
  <c r="B22" i="48"/>
  <c r="B21" i="48"/>
  <c r="B20" i="48"/>
  <c r="B19" i="48"/>
  <c r="B18" i="48"/>
  <c r="B17" i="48"/>
  <c r="B16" i="48"/>
  <c r="B15" i="48"/>
  <c r="B14" i="48"/>
  <c r="B13" i="48"/>
  <c r="B22" i="47"/>
  <c r="B21" i="47"/>
  <c r="B20" i="47"/>
  <c r="B19" i="47"/>
  <c r="B18" i="47"/>
  <c r="B17" i="47"/>
  <c r="B16" i="47"/>
  <c r="B15" i="47"/>
  <c r="B14" i="47"/>
  <c r="B13" i="47"/>
  <c r="B17" i="46"/>
  <c r="B20" i="46"/>
  <c r="B19" i="46"/>
  <c r="B18" i="46"/>
  <c r="B16" i="46"/>
  <c r="B15" i="46"/>
  <c r="B14" i="46"/>
  <c r="B13" i="46"/>
  <c r="B22" i="46"/>
  <c r="B21" i="46"/>
  <c r="J22" i="9"/>
  <c r="J21" i="9"/>
  <c r="J20" i="9"/>
  <c r="J19" i="9"/>
  <c r="J18" i="9"/>
  <c r="J17" i="9"/>
  <c r="J16" i="9"/>
  <c r="J15" i="9"/>
  <c r="J14" i="9"/>
  <c r="J13" i="9"/>
  <c r="G13" i="9"/>
  <c r="G22" i="9"/>
  <c r="G21" i="9"/>
  <c r="G20" i="9"/>
  <c r="G19" i="9"/>
  <c r="G18" i="9"/>
  <c r="G17" i="9"/>
  <c r="G16" i="9"/>
  <c r="G15" i="9"/>
  <c r="G14" i="9"/>
  <c r="B21" i="9"/>
  <c r="B22" i="9"/>
  <c r="B20" i="9"/>
  <c r="B19" i="9"/>
  <c r="B18" i="9"/>
  <c r="B16" i="9"/>
  <c r="B15" i="9"/>
  <c r="B13" i="9"/>
  <c r="M22" i="61"/>
  <c r="M21" i="61"/>
  <c r="B20" i="61"/>
  <c r="B19" i="61"/>
  <c r="B18" i="61"/>
  <c r="B17" i="61"/>
  <c r="B16" i="61"/>
  <c r="B15" i="61"/>
  <c r="B14" i="61"/>
  <c r="B13" i="61"/>
  <c r="B12" i="61"/>
  <c r="J11" i="61"/>
  <c r="J20" i="61" s="1"/>
  <c r="H11" i="61"/>
  <c r="G16" i="61" s="1"/>
  <c r="B12" i="60"/>
  <c r="J11" i="60"/>
  <c r="J20" i="60" s="1"/>
  <c r="H11" i="60"/>
  <c r="G16" i="60" s="1"/>
  <c r="B12" i="59"/>
  <c r="J11" i="59"/>
  <c r="J12" i="59" s="1"/>
  <c r="H11" i="59"/>
  <c r="G16" i="59" s="1"/>
  <c r="B12" i="58"/>
  <c r="J11" i="58"/>
  <c r="J12" i="58" s="1"/>
  <c r="H11" i="58"/>
  <c r="G14" i="58" s="1"/>
  <c r="B12" i="57"/>
  <c r="J11" i="57"/>
  <c r="J12" i="57" s="1"/>
  <c r="H11" i="57"/>
  <c r="G15" i="57" s="1"/>
  <c r="B12" i="56"/>
  <c r="J11" i="56"/>
  <c r="J20" i="56" s="1"/>
  <c r="H11" i="56"/>
  <c r="G16" i="56" s="1"/>
  <c r="M22" i="55"/>
  <c r="M21" i="55"/>
  <c r="B12" i="55"/>
  <c r="J11" i="55"/>
  <c r="J20" i="55" s="1"/>
  <c r="H11" i="55"/>
  <c r="G16" i="55" s="1"/>
  <c r="B12" i="54"/>
  <c r="J11" i="54"/>
  <c r="J22" i="54" s="1"/>
  <c r="H11" i="54"/>
  <c r="G22" i="54" s="1"/>
  <c r="B12" i="53"/>
  <c r="J11" i="53"/>
  <c r="J16" i="53" s="1"/>
  <c r="H11" i="53"/>
  <c r="B12" i="52"/>
  <c r="J11" i="52"/>
  <c r="J21" i="52" s="1"/>
  <c r="H11" i="52"/>
  <c r="G20" i="52" s="1"/>
  <c r="B12" i="51"/>
  <c r="J11" i="51"/>
  <c r="J16" i="51" s="1"/>
  <c r="H11" i="51"/>
  <c r="G22" i="51" s="1"/>
  <c r="B12" i="50"/>
  <c r="J11" i="50"/>
  <c r="J21" i="50" s="1"/>
  <c r="H11" i="50"/>
  <c r="G17" i="50" s="1"/>
  <c r="B12" i="49"/>
  <c r="J11" i="49"/>
  <c r="J16" i="49" s="1"/>
  <c r="H11" i="49"/>
  <c r="G20" i="49" s="1"/>
  <c r="B12" i="48"/>
  <c r="J11" i="48"/>
  <c r="J21" i="48" s="1"/>
  <c r="H11" i="48"/>
  <c r="G14" i="48" s="1"/>
  <c r="B12" i="47"/>
  <c r="J11" i="47"/>
  <c r="J21" i="47" s="1"/>
  <c r="H11" i="47"/>
  <c r="G22" i="47" s="1"/>
  <c r="J11" i="46"/>
  <c r="J21" i="46" s="1"/>
  <c r="H11" i="46"/>
  <c r="G13" i="46" s="1"/>
  <c r="B12" i="46"/>
  <c r="B14" i="9"/>
  <c r="J12" i="9"/>
  <c r="G12" i="9"/>
  <c r="B12" i="9"/>
  <c r="AS83" i="8"/>
  <c r="AQ83" i="8"/>
  <c r="AO83" i="8"/>
  <c r="AM83" i="8"/>
  <c r="AL83" i="8"/>
  <c r="AJ83" i="8"/>
  <c r="AI83" i="8"/>
  <c r="AH83" i="8"/>
  <c r="AG83" i="8"/>
  <c r="AG84" i="8" s="1"/>
  <c r="I83" i="8"/>
  <c r="G83" i="8"/>
  <c r="F83" i="8"/>
  <c r="E83" i="8"/>
  <c r="D83" i="8"/>
  <c r="J17" i="52" l="1"/>
  <c r="G20" i="53"/>
  <c r="G22" i="53"/>
  <c r="J18" i="52"/>
  <c r="J19" i="52"/>
  <c r="J21" i="60"/>
  <c r="G17" i="57"/>
  <c r="G19" i="57"/>
  <c r="G20" i="57"/>
  <c r="G18" i="57"/>
  <c r="G22" i="60"/>
  <c r="G13" i="51"/>
  <c r="G14" i="51"/>
  <c r="G13" i="50"/>
  <c r="G16" i="57"/>
  <c r="J20" i="51"/>
  <c r="J19" i="51"/>
  <c r="G17" i="48"/>
  <c r="G15" i="51"/>
  <c r="G16" i="48"/>
  <c r="G18" i="48"/>
  <c r="G19" i="48"/>
  <c r="G20" i="48"/>
  <c r="G22" i="48"/>
  <c r="G21" i="48"/>
  <c r="M21" i="48" s="1"/>
  <c r="G14" i="50"/>
  <c r="G21" i="53"/>
  <c r="G15" i="48"/>
  <c r="J21" i="51"/>
  <c r="J15" i="50"/>
  <c r="J22" i="56"/>
  <c r="J14" i="50"/>
  <c r="J21" i="56"/>
  <c r="J15" i="57"/>
  <c r="M15" i="57" s="1"/>
  <c r="J13" i="50"/>
  <c r="J16" i="52"/>
  <c r="J16" i="57"/>
  <c r="G21" i="52"/>
  <c r="M21" i="52" s="1"/>
  <c r="G22" i="52"/>
  <c r="G20" i="58"/>
  <c r="G21" i="59"/>
  <c r="G18" i="58"/>
  <c r="G15" i="46"/>
  <c r="G13" i="54"/>
  <c r="G22" i="59"/>
  <c r="G16" i="46"/>
  <c r="G17" i="54"/>
  <c r="G17" i="58"/>
  <c r="G20" i="59"/>
  <c r="G17" i="46"/>
  <c r="G18" i="46"/>
  <c r="G19" i="46"/>
  <c r="G14" i="52"/>
  <c r="G18" i="52"/>
  <c r="G14" i="46"/>
  <c r="G15" i="58"/>
  <c r="G16" i="58"/>
  <c r="G19" i="58"/>
  <c r="G22" i="58"/>
  <c r="G21" i="46"/>
  <c r="M21" i="46" s="1"/>
  <c r="G13" i="48"/>
  <c r="G15" i="53"/>
  <c r="G21" i="58"/>
  <c r="G13" i="52"/>
  <c r="G16" i="53"/>
  <c r="M16" i="53" s="1"/>
  <c r="J22" i="60"/>
  <c r="J18" i="46"/>
  <c r="J14" i="52"/>
  <c r="J15" i="52"/>
  <c r="G17" i="49"/>
  <c r="G21" i="57"/>
  <c r="G19" i="51"/>
  <c r="G22" i="46"/>
  <c r="G13" i="47"/>
  <c r="G21" i="50"/>
  <c r="M21" i="50" s="1"/>
  <c r="G12" i="46"/>
  <c r="G14" i="47"/>
  <c r="G22" i="50"/>
  <c r="G20" i="51"/>
  <c r="G16" i="52"/>
  <c r="G13" i="49"/>
  <c r="G22" i="49"/>
  <c r="G15" i="52"/>
  <c r="G13" i="53"/>
  <c r="G14" i="54"/>
  <c r="G21" i="56"/>
  <c r="G20" i="46"/>
  <c r="G16" i="50"/>
  <c r="G19" i="49"/>
  <c r="G22" i="57"/>
  <c r="G21" i="49"/>
  <c r="G20" i="50"/>
  <c r="G15" i="47"/>
  <c r="G16" i="47"/>
  <c r="G21" i="51"/>
  <c r="G17" i="52"/>
  <c r="G14" i="53"/>
  <c r="G15" i="54"/>
  <c r="G16" i="54"/>
  <c r="G22" i="56"/>
  <c r="G16" i="51"/>
  <c r="M16" i="51" s="1"/>
  <c r="G15" i="49"/>
  <c r="G16" i="49"/>
  <c r="M16" i="49" s="1"/>
  <c r="G17" i="51"/>
  <c r="G19" i="50"/>
  <c r="G18" i="54"/>
  <c r="M22" i="54"/>
  <c r="G19" i="47"/>
  <c r="G17" i="53"/>
  <c r="G19" i="54"/>
  <c r="G13" i="57"/>
  <c r="G14" i="49"/>
  <c r="G15" i="50"/>
  <c r="G18" i="50"/>
  <c r="G20" i="47"/>
  <c r="G19" i="52"/>
  <c r="M19" i="52" s="1"/>
  <c r="G18" i="53"/>
  <c r="G20" i="54"/>
  <c r="G14" i="57"/>
  <c r="G18" i="49"/>
  <c r="G21" i="47"/>
  <c r="M21" i="47" s="1"/>
  <c r="G19" i="53"/>
  <c r="G21" i="54"/>
  <c r="G13" i="58"/>
  <c r="G18" i="51"/>
  <c r="G17" i="47"/>
  <c r="G18" i="47"/>
  <c r="G21" i="60"/>
  <c r="J20" i="58"/>
  <c r="J21" i="58"/>
  <c r="J14" i="54"/>
  <c r="J18" i="49"/>
  <c r="J22" i="47"/>
  <c r="M22" i="47" s="1"/>
  <c r="J14" i="47"/>
  <c r="J14" i="46"/>
  <c r="J16" i="50"/>
  <c r="J13" i="51"/>
  <c r="J15" i="46"/>
  <c r="J22" i="52"/>
  <c r="J13" i="46"/>
  <c r="M13" i="46" s="1"/>
  <c r="J16" i="46"/>
  <c r="J22" i="46"/>
  <c r="J17" i="49"/>
  <c r="J18" i="47"/>
  <c r="J17" i="51"/>
  <c r="J17" i="57"/>
  <c r="J13" i="47"/>
  <c r="J16" i="55"/>
  <c r="M16" i="55" s="1"/>
  <c r="J15" i="47"/>
  <c r="J16" i="47"/>
  <c r="J17" i="46"/>
  <c r="J13" i="52"/>
  <c r="J22" i="58"/>
  <c r="J21" i="59"/>
  <c r="J22" i="59"/>
  <c r="J17" i="47"/>
  <c r="J19" i="47"/>
  <c r="J22" i="50"/>
  <c r="J18" i="51"/>
  <c r="J22" i="48"/>
  <c r="J17" i="53"/>
  <c r="J13" i="54"/>
  <c r="J18" i="57"/>
  <c r="M18" i="57" s="1"/>
  <c r="J21" i="49"/>
  <c r="J17" i="54"/>
  <c r="J17" i="50"/>
  <c r="J17" i="48"/>
  <c r="J22" i="49"/>
  <c r="J22" i="51"/>
  <c r="M22" i="51" s="1"/>
  <c r="J22" i="53"/>
  <c r="M22" i="53" s="1"/>
  <c r="J18" i="54"/>
  <c r="J20" i="57"/>
  <c r="J15" i="58"/>
  <c r="J16" i="61"/>
  <c r="M16" i="61" s="1"/>
  <c r="J15" i="48"/>
  <c r="J14" i="58"/>
  <c r="M22" i="9"/>
  <c r="J18" i="50"/>
  <c r="M18" i="50" s="1"/>
  <c r="J14" i="48"/>
  <c r="M14" i="48" s="1"/>
  <c r="J18" i="53"/>
  <c r="J20" i="53"/>
  <c r="M20" i="53" s="1"/>
  <c r="J19" i="57"/>
  <c r="M19" i="57" s="1"/>
  <c r="J19" i="50"/>
  <c r="J14" i="51"/>
  <c r="J20" i="46"/>
  <c r="J20" i="50"/>
  <c r="J15" i="54"/>
  <c r="J19" i="48"/>
  <c r="J14" i="53"/>
  <c r="J17" i="58"/>
  <c r="J20" i="47"/>
  <c r="J20" i="48"/>
  <c r="J15" i="49"/>
  <c r="J15" i="51"/>
  <c r="J20" i="52"/>
  <c r="M20" i="52" s="1"/>
  <c r="J15" i="53"/>
  <c r="J21" i="54"/>
  <c r="J13" i="57"/>
  <c r="J18" i="58"/>
  <c r="J13" i="58"/>
  <c r="J16" i="48"/>
  <c r="J21" i="53"/>
  <c r="M21" i="9"/>
  <c r="J18" i="48"/>
  <c r="J13" i="53"/>
  <c r="J19" i="54"/>
  <c r="J16" i="58"/>
  <c r="J14" i="49"/>
  <c r="J13" i="48"/>
  <c r="J19" i="49"/>
  <c r="J19" i="53"/>
  <c r="J20" i="49"/>
  <c r="J16" i="54"/>
  <c r="J13" i="49"/>
  <c r="J21" i="57"/>
  <c r="J19" i="46"/>
  <c r="J20" i="54"/>
  <c r="J22" i="57"/>
  <c r="J14" i="57"/>
  <c r="J19" i="58"/>
  <c r="J16" i="60"/>
  <c r="M16" i="60" s="1"/>
  <c r="J16" i="59"/>
  <c r="M16" i="59" s="1"/>
  <c r="J12" i="46"/>
  <c r="J16" i="56"/>
  <c r="M16" i="56" s="1"/>
  <c r="G12" i="56"/>
  <c r="J17" i="55"/>
  <c r="G13" i="55"/>
  <c r="G18" i="55"/>
  <c r="G13" i="56"/>
  <c r="G18" i="56"/>
  <c r="G13" i="59"/>
  <c r="G18" i="59"/>
  <c r="G13" i="60"/>
  <c r="G18" i="60"/>
  <c r="G13" i="61"/>
  <c r="G18" i="61"/>
  <c r="J13" i="55"/>
  <c r="J18" i="55"/>
  <c r="J13" i="56"/>
  <c r="J18" i="56"/>
  <c r="J13" i="59"/>
  <c r="J18" i="59"/>
  <c r="J13" i="60"/>
  <c r="J18" i="60"/>
  <c r="J13" i="61"/>
  <c r="J18" i="61"/>
  <c r="J12" i="54"/>
  <c r="J17" i="61"/>
  <c r="G19" i="59"/>
  <c r="G17" i="61"/>
  <c r="J12" i="60"/>
  <c r="G14" i="59"/>
  <c r="G14" i="61"/>
  <c r="J14" i="55"/>
  <c r="J19" i="55"/>
  <c r="J14" i="56"/>
  <c r="J19" i="56"/>
  <c r="J14" i="59"/>
  <c r="J19" i="59"/>
  <c r="J14" i="60"/>
  <c r="J19" i="60"/>
  <c r="J14" i="61"/>
  <c r="J19" i="61"/>
  <c r="G12" i="61"/>
  <c r="G19" i="61"/>
  <c r="G17" i="56"/>
  <c r="G17" i="59"/>
  <c r="G12" i="58"/>
  <c r="M8" i="58" s="1"/>
  <c r="J12" i="55"/>
  <c r="G17" i="55"/>
  <c r="G12" i="60"/>
  <c r="J12" i="56"/>
  <c r="G14" i="56"/>
  <c r="G14" i="60"/>
  <c r="G15" i="55"/>
  <c r="G20" i="55"/>
  <c r="M20" i="55" s="1"/>
  <c r="G15" i="56"/>
  <c r="G20" i="56"/>
  <c r="M20" i="56" s="1"/>
  <c r="G15" i="59"/>
  <c r="G15" i="60"/>
  <c r="G20" i="60"/>
  <c r="M20" i="60" s="1"/>
  <c r="G15" i="61"/>
  <c r="G20" i="61"/>
  <c r="M20" i="61" s="1"/>
  <c r="G17" i="60"/>
  <c r="J17" i="56"/>
  <c r="J17" i="60"/>
  <c r="J12" i="61"/>
  <c r="J15" i="55"/>
  <c r="J15" i="56"/>
  <c r="J15" i="59"/>
  <c r="J20" i="59"/>
  <c r="J15" i="60"/>
  <c r="J15" i="61"/>
  <c r="G12" i="55"/>
  <c r="G12" i="57"/>
  <c r="M8" i="57" s="1"/>
  <c r="J17" i="59"/>
  <c r="G19" i="55"/>
  <c r="G14" i="55"/>
  <c r="G19" i="56"/>
  <c r="G12" i="54"/>
  <c r="G12" i="59"/>
  <c r="M8" i="59" s="1"/>
  <c r="G19" i="60"/>
  <c r="J12" i="51"/>
  <c r="G12" i="52"/>
  <c r="J12" i="52"/>
  <c r="G12" i="53"/>
  <c r="G12" i="50"/>
  <c r="G12" i="51"/>
  <c r="J12" i="50"/>
  <c r="J12" i="53"/>
  <c r="G12" i="48"/>
  <c r="J12" i="48"/>
  <c r="G12" i="49"/>
  <c r="J12" i="49"/>
  <c r="J12" i="47"/>
  <c r="G12" i="47"/>
  <c r="M15" i="9"/>
  <c r="M8" i="9"/>
  <c r="M20" i="9"/>
  <c r="M18" i="9"/>
  <c r="M16" i="9"/>
  <c r="M17" i="9"/>
  <c r="M19" i="9"/>
  <c r="F33" i="39"/>
  <c r="F68" i="39"/>
  <c r="F42" i="39"/>
  <c r="M13" i="9"/>
  <c r="B44" i="41"/>
  <c r="B45" i="41" s="1"/>
  <c r="F17" i="39"/>
  <c r="F26" i="39"/>
  <c r="F61" i="39"/>
  <c r="F18" i="39"/>
  <c r="F27" i="39"/>
  <c r="F53" i="39"/>
  <c r="F62" i="39"/>
  <c r="F19" i="39"/>
  <c r="F86" i="39"/>
  <c r="F60" i="39"/>
  <c r="F43" i="39"/>
  <c r="F87" i="39"/>
  <c r="F71" i="39"/>
  <c r="F37" i="39"/>
  <c r="F20" i="39"/>
  <c r="F46" i="39"/>
  <c r="F81" i="39"/>
  <c r="F90" i="39"/>
  <c r="F38" i="39"/>
  <c r="F64" i="39"/>
  <c r="F51" i="39"/>
  <c r="F77" i="39"/>
  <c r="F52" i="39"/>
  <c r="F70" i="39"/>
  <c r="F80" i="39"/>
  <c r="F72" i="39"/>
  <c r="F21" i="39"/>
  <c r="F47" i="39"/>
  <c r="F73" i="39"/>
  <c r="F82" i="39"/>
  <c r="F91" i="39"/>
  <c r="F28" i="39"/>
  <c r="F30" i="39"/>
  <c r="F22" i="39"/>
  <c r="F48" i="39"/>
  <c r="F74" i="39"/>
  <c r="F92" i="39"/>
  <c r="F34" i="39"/>
  <c r="F36" i="39"/>
  <c r="F31" i="39"/>
  <c r="F57" i="39"/>
  <c r="F83" i="39"/>
  <c r="F89" i="39"/>
  <c r="F79" i="39"/>
  <c r="F69" i="39"/>
  <c r="F59" i="39"/>
  <c r="F49" i="39"/>
  <c r="F39" i="39"/>
  <c r="F29" i="39"/>
  <c r="F65" i="39"/>
  <c r="F55" i="39"/>
  <c r="F35" i="39"/>
  <c r="F15" i="39"/>
  <c r="F45" i="39"/>
  <c r="F25" i="39"/>
  <c r="F75" i="39"/>
  <c r="F16" i="39"/>
  <c r="F40" i="39"/>
  <c r="F66" i="39"/>
  <c r="F63" i="39"/>
  <c r="F23" i="39"/>
  <c r="F32" i="39"/>
  <c r="F58" i="39"/>
  <c r="F84" i="39"/>
  <c r="F93" i="39"/>
  <c r="F78" i="39"/>
  <c r="F44" i="39"/>
  <c r="F88" i="39"/>
  <c r="F54" i="39"/>
  <c r="F56" i="39"/>
  <c r="F67" i="39"/>
  <c r="F41" i="39"/>
  <c r="M14" i="9"/>
  <c r="F24" i="39"/>
  <c r="F50" i="39"/>
  <c r="F76" i="39"/>
  <c r="F85" i="39"/>
  <c r="M18" i="52" l="1"/>
  <c r="M13" i="50"/>
  <c r="M16" i="48"/>
  <c r="M16" i="57"/>
  <c r="M22" i="50"/>
  <c r="M22" i="52"/>
  <c r="M16" i="52"/>
  <c r="M21" i="60"/>
  <c r="M22" i="60"/>
  <c r="M16" i="54"/>
  <c r="M20" i="54"/>
  <c r="M22" i="58"/>
  <c r="M22" i="48"/>
  <c r="M21" i="53"/>
  <c r="M19" i="51"/>
  <c r="M15" i="46"/>
  <c r="M21" i="59"/>
  <c r="M21" i="58"/>
  <c r="M15" i="47"/>
  <c r="M19" i="48"/>
  <c r="M22" i="56"/>
  <c r="M21" i="56"/>
  <c r="M21" i="51"/>
  <c r="M8" i="46"/>
  <c r="M18" i="58"/>
  <c r="M16" i="47"/>
  <c r="M16" i="46"/>
  <c r="M14" i="46"/>
  <c r="M22" i="46"/>
  <c r="M18" i="46"/>
  <c r="M19" i="55"/>
  <c r="M17" i="46"/>
  <c r="M22" i="57"/>
  <c r="M21" i="57"/>
  <c r="M17" i="53"/>
  <c r="M15" i="53"/>
  <c r="M16" i="58"/>
  <c r="M22" i="59"/>
  <c r="M21" i="49"/>
  <c r="M19" i="46"/>
  <c r="M13" i="52"/>
  <c r="M22" i="49"/>
  <c r="M13" i="58"/>
  <c r="M21" i="54"/>
  <c r="M19" i="53"/>
  <c r="M8" i="56"/>
  <c r="M20" i="46"/>
  <c r="M16" i="50"/>
  <c r="M20" i="47"/>
  <c r="M14" i="49"/>
  <c r="M19" i="50"/>
  <c r="M14" i="55"/>
  <c r="M14" i="56"/>
  <c r="M13" i="59"/>
  <c r="M19" i="59"/>
  <c r="M8" i="54"/>
  <c r="M8" i="53"/>
  <c r="M18" i="61"/>
  <c r="M8" i="47"/>
  <c r="M13" i="61"/>
  <c r="M13" i="60"/>
  <c r="M18" i="60"/>
  <c r="M15" i="60"/>
  <c r="M20" i="59"/>
  <c r="M19" i="56"/>
  <c r="M19" i="47"/>
  <c r="M17" i="47"/>
  <c r="M18" i="54"/>
  <c r="M15" i="55"/>
  <c r="M17" i="49"/>
  <c r="M8" i="51"/>
  <c r="M8" i="60"/>
  <c r="M18" i="59"/>
  <c r="M13" i="51"/>
  <c r="M14" i="52"/>
  <c r="M15" i="52"/>
  <c r="M18" i="53"/>
  <c r="M20" i="51"/>
  <c r="M15" i="61"/>
  <c r="M17" i="52"/>
  <c r="M17" i="55"/>
  <c r="M17" i="57"/>
  <c r="M13" i="57"/>
  <c r="M15" i="50"/>
  <c r="M18" i="56"/>
  <c r="M15" i="51"/>
  <c r="M13" i="49"/>
  <c r="M15" i="59"/>
  <c r="M17" i="54"/>
  <c r="M13" i="56"/>
  <c r="M20" i="50"/>
  <c r="M19" i="49"/>
  <c r="M14" i="50"/>
  <c r="M20" i="58"/>
  <c r="M19" i="61"/>
  <c r="M18" i="55"/>
  <c r="M14" i="61"/>
  <c r="M14" i="60"/>
  <c r="M19" i="60"/>
  <c r="M15" i="58"/>
  <c r="M14" i="58"/>
  <c r="M13" i="55"/>
  <c r="M17" i="58"/>
  <c r="M8" i="55"/>
  <c r="M17" i="59"/>
  <c r="M14" i="54"/>
  <c r="M14" i="59"/>
  <c r="M19" i="58"/>
  <c r="M8" i="61"/>
  <c r="M14" i="57"/>
  <c r="M13" i="54"/>
  <c r="M17" i="56"/>
  <c r="M19" i="54"/>
  <c r="M15" i="54"/>
  <c r="M17" i="60"/>
  <c r="M20" i="57"/>
  <c r="M15" i="56"/>
  <c r="M17" i="61"/>
  <c r="M17" i="50"/>
  <c r="M14" i="53"/>
  <c r="M8" i="52"/>
  <c r="M17" i="51"/>
  <c r="M13" i="53"/>
  <c r="M14" i="51"/>
  <c r="M8" i="50"/>
  <c r="M18" i="51"/>
  <c r="M20" i="49"/>
  <c r="M15" i="49"/>
  <c r="M15" i="48"/>
  <c r="M13" i="48"/>
  <c r="M8" i="49"/>
  <c r="M18" i="48"/>
  <c r="M8" i="48"/>
  <c r="M18" i="49"/>
  <c r="M20" i="48"/>
  <c r="M17" i="48"/>
  <c r="M13" i="47"/>
  <c r="M18" i="47"/>
  <c r="M14" i="47"/>
  <c r="B39" i="41"/>
  <c r="G89" i="39"/>
  <c r="G79" i="39"/>
  <c r="G69" i="39"/>
  <c r="G59" i="39"/>
  <c r="G49" i="39"/>
  <c r="G39" i="39"/>
  <c r="G29" i="39"/>
  <c r="G19" i="39"/>
  <c r="H18" i="39"/>
  <c r="G47" i="39"/>
  <c r="H92" i="39"/>
  <c r="H82" i="39"/>
  <c r="H72" i="39"/>
  <c r="H62" i="39"/>
  <c r="H52" i="39"/>
  <c r="H42" i="39"/>
  <c r="H32" i="39"/>
  <c r="H22" i="39"/>
  <c r="H78" i="39"/>
  <c r="H68" i="39"/>
  <c r="H48" i="39"/>
  <c r="H28" i="39"/>
  <c r="H63" i="39"/>
  <c r="G92" i="39"/>
  <c r="G82" i="39"/>
  <c r="G72" i="39"/>
  <c r="G62" i="39"/>
  <c r="G52" i="39"/>
  <c r="G42" i="39"/>
  <c r="G32" i="39"/>
  <c r="G22" i="39"/>
  <c r="G45" i="39"/>
  <c r="G35" i="39"/>
  <c r="G15" i="39"/>
  <c r="H88" i="39"/>
  <c r="H38" i="39"/>
  <c r="G70" i="39"/>
  <c r="G50" i="39"/>
  <c r="G30" i="39"/>
  <c r="H85" i="39"/>
  <c r="H75" i="39"/>
  <c r="H65" i="39"/>
  <c r="H55" i="39"/>
  <c r="H45" i="39"/>
  <c r="H35" i="39"/>
  <c r="H25" i="39"/>
  <c r="H15" i="39"/>
  <c r="H58" i="39"/>
  <c r="G77" i="39"/>
  <c r="G85" i="39"/>
  <c r="G75" i="39"/>
  <c r="G65" i="39"/>
  <c r="G55" i="39"/>
  <c r="G25" i="39"/>
  <c r="H77" i="39"/>
  <c r="H47" i="39"/>
  <c r="G57" i="39"/>
  <c r="G27" i="39"/>
  <c r="H70" i="39"/>
  <c r="H60" i="39"/>
  <c r="H30" i="39"/>
  <c r="G40" i="39"/>
  <c r="G88" i="39"/>
  <c r="G78" i="39"/>
  <c r="G68" i="39"/>
  <c r="G58" i="39"/>
  <c r="G48" i="39"/>
  <c r="G38" i="39"/>
  <c r="G28" i="39"/>
  <c r="G18" i="39"/>
  <c r="H91" i="39"/>
  <c r="H81" i="39"/>
  <c r="H71" i="39"/>
  <c r="H61" i="39"/>
  <c r="H51" i="39"/>
  <c r="H41" i="39"/>
  <c r="H31" i="39"/>
  <c r="H21" i="39"/>
  <c r="H90" i="39"/>
  <c r="G80" i="39"/>
  <c r="G91" i="39"/>
  <c r="G81" i="39"/>
  <c r="G71" i="39"/>
  <c r="G61" i="39"/>
  <c r="G51" i="39"/>
  <c r="G41" i="39"/>
  <c r="G31" i="39"/>
  <c r="G21" i="39"/>
  <c r="H27" i="39"/>
  <c r="G87" i="39"/>
  <c r="G67" i="39"/>
  <c r="H80" i="39"/>
  <c r="H50" i="39"/>
  <c r="G90" i="39"/>
  <c r="G20" i="39"/>
  <c r="H93" i="39"/>
  <c r="H83" i="39"/>
  <c r="H73" i="39"/>
  <c r="H53" i="39"/>
  <c r="H33" i="39"/>
  <c r="H23" i="39"/>
  <c r="H84" i="39"/>
  <c r="H74" i="39"/>
  <c r="H64" i="39"/>
  <c r="H54" i="39"/>
  <c r="H44" i="39"/>
  <c r="H34" i="39"/>
  <c r="H24" i="39"/>
  <c r="H57" i="39"/>
  <c r="G60" i="39"/>
  <c r="H43" i="39"/>
  <c r="G84" i="39"/>
  <c r="G74" i="39"/>
  <c r="G64" i="39"/>
  <c r="G54" i="39"/>
  <c r="G44" i="39"/>
  <c r="G34" i="39"/>
  <c r="G24" i="39"/>
  <c r="H87" i="39"/>
  <c r="H67" i="39"/>
  <c r="H37" i="39"/>
  <c r="H17" i="39"/>
  <c r="G37" i="39"/>
  <c r="G17" i="39"/>
  <c r="H40" i="39"/>
  <c r="G93" i="39"/>
  <c r="G83" i="39"/>
  <c r="G73" i="39"/>
  <c r="G63" i="39"/>
  <c r="G53" i="39"/>
  <c r="G43" i="39"/>
  <c r="G33" i="39"/>
  <c r="G23" i="39"/>
  <c r="H86" i="39"/>
  <c r="H76" i="39"/>
  <c r="H66" i="39"/>
  <c r="H56" i="39"/>
  <c r="H46" i="39"/>
  <c r="H36" i="39"/>
  <c r="H26" i="39"/>
  <c r="H16" i="39"/>
  <c r="G86" i="39"/>
  <c r="G76" i="39"/>
  <c r="G66" i="39"/>
  <c r="G56" i="39"/>
  <c r="G46" i="39"/>
  <c r="G36" i="39"/>
  <c r="G26" i="39"/>
  <c r="G16" i="39"/>
  <c r="H89" i="39"/>
  <c r="H79" i="39"/>
  <c r="H69" i="39"/>
  <c r="H59" i="39"/>
  <c r="H49" i="39"/>
  <c r="H39" i="39"/>
  <c r="H29" i="39"/>
  <c r="H19" i="39"/>
  <c r="H20" i="39"/>
</calcChain>
</file>

<file path=xl/sharedStrings.xml><?xml version="1.0" encoding="utf-8"?>
<sst xmlns="http://schemas.openxmlformats.org/spreadsheetml/2006/main" count="948" uniqueCount="341">
  <si>
    <t>Banyule</t>
  </si>
  <si>
    <t>Bayside</t>
  </si>
  <si>
    <t>Boroondara</t>
  </si>
  <si>
    <t>Brimbank</t>
  </si>
  <si>
    <t>Cardinia</t>
  </si>
  <si>
    <t>Casey</t>
  </si>
  <si>
    <t>Darebin</t>
  </si>
  <si>
    <t>Frankston</t>
  </si>
  <si>
    <t>Glen Eira</t>
  </si>
  <si>
    <t>Greater Dandenong</t>
  </si>
  <si>
    <t>Hobsons Bay</t>
  </si>
  <si>
    <t>Hume</t>
  </si>
  <si>
    <t>Kingston</t>
  </si>
  <si>
    <t>Knox</t>
  </si>
  <si>
    <t>Manningham</t>
  </si>
  <si>
    <t>Maribyrnong</t>
  </si>
  <si>
    <t>Maroondah</t>
  </si>
  <si>
    <t>Melbourne</t>
  </si>
  <si>
    <t>Melton</t>
  </si>
  <si>
    <t>Monash</t>
  </si>
  <si>
    <t>Moonee Valley</t>
  </si>
  <si>
    <t>Moreland</t>
  </si>
  <si>
    <t>Mornington Peninsula</t>
  </si>
  <si>
    <t>Nilumbik</t>
  </si>
  <si>
    <t>Port Phillip</t>
  </si>
  <si>
    <t>Stonnington</t>
  </si>
  <si>
    <t>Whitehorse</t>
  </si>
  <si>
    <t>Whittlesea</t>
  </si>
  <si>
    <t>Wyndham</t>
  </si>
  <si>
    <t>Yarra</t>
  </si>
  <si>
    <t>Yarra Ranges</t>
  </si>
  <si>
    <t>Youth</t>
  </si>
  <si>
    <t>Families</t>
  </si>
  <si>
    <t>Safety</t>
  </si>
  <si>
    <t>Education</t>
  </si>
  <si>
    <t>Health</t>
  </si>
  <si>
    <t>Finance</t>
  </si>
  <si>
    <t>Older residents</t>
  </si>
  <si>
    <t>Community</t>
  </si>
  <si>
    <t>Gender</t>
  </si>
  <si>
    <t>Employment</t>
  </si>
  <si>
    <t>Early Years</t>
  </si>
  <si>
    <t>Housing</t>
  </si>
  <si>
    <t>Original data</t>
  </si>
  <si>
    <t>Standardized score</t>
  </si>
  <si>
    <t>No</t>
  </si>
  <si>
    <t>Adj No</t>
  </si>
  <si>
    <t>Rank</t>
  </si>
  <si>
    <t>This chart presents an ordered listing of original data and standardized indicators, for each metropolitan municipality. Use the pull-down list below, to select a measure or index</t>
  </si>
  <si>
    <t>The diagram below provides you with the means to explore the correlation, or assocation, between any two measures or indicies. Use the pull-down lists below, to select two measures</t>
  </si>
  <si>
    <r>
      <t xml:space="preserve">       Select a locality for comparison  </t>
    </r>
    <r>
      <rPr>
        <b/>
        <sz val="12"/>
        <color theme="3" tint="-0.499984740745262"/>
        <rFont val="Wingdings 2"/>
        <family val="1"/>
        <charset val="2"/>
      </rPr>
      <t>E</t>
    </r>
  </si>
  <si>
    <t>Transport</t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</si>
  <si>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Community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</si>
  <si>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Municipal Ranking of all Indicators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</si>
  <si>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Correlations between Indicators  </t>
    </r>
    <r>
      <rPr>
        <sz val="7"/>
        <color rgb="FFFFFF00"/>
        <rFont val="Wingdings"/>
        <charset val="2"/>
      </rPr>
      <t>v v v v</t>
    </r>
  </si>
  <si>
    <t xml:space="preserve">Alpine </t>
  </si>
  <si>
    <t xml:space="preserve">Ararat </t>
  </si>
  <si>
    <t xml:space="preserve">Ballarat </t>
  </si>
  <si>
    <t xml:space="preserve">Banyule </t>
  </si>
  <si>
    <t xml:space="preserve">Bass Coast </t>
  </si>
  <si>
    <t xml:space="preserve">Baw Baw </t>
  </si>
  <si>
    <t xml:space="preserve">Bayside </t>
  </si>
  <si>
    <t xml:space="preserve">Benalla </t>
  </si>
  <si>
    <t xml:space="preserve">Boroondara </t>
  </si>
  <si>
    <t xml:space="preserve">Brimbank </t>
  </si>
  <si>
    <t xml:space="preserve">Buloke </t>
  </si>
  <si>
    <t xml:space="preserve">Campaspe </t>
  </si>
  <si>
    <t xml:space="preserve">Cardinia </t>
  </si>
  <si>
    <t xml:space="preserve">Casey </t>
  </si>
  <si>
    <t xml:space="preserve">Central Goldfields </t>
  </si>
  <si>
    <t xml:space="preserve">Colac-Otway </t>
  </si>
  <si>
    <t xml:space="preserve">Corangamite </t>
  </si>
  <si>
    <t xml:space="preserve">Darebin </t>
  </si>
  <si>
    <t xml:space="preserve">East Gippsland </t>
  </si>
  <si>
    <t xml:space="preserve">Frankston </t>
  </si>
  <si>
    <t xml:space="preserve">Gannawarra </t>
  </si>
  <si>
    <t xml:space="preserve">Glen Eira </t>
  </si>
  <si>
    <t xml:space="preserve">Glenelg </t>
  </si>
  <si>
    <t xml:space="preserve">Golden Plains </t>
  </si>
  <si>
    <t xml:space="preserve">Greater Bendigo </t>
  </si>
  <si>
    <t xml:space="preserve">Greater Dandenong </t>
  </si>
  <si>
    <t xml:space="preserve">Greater Geelong </t>
  </si>
  <si>
    <t xml:space="preserve">Greater Shepparton </t>
  </si>
  <si>
    <t xml:space="preserve">Hepburn </t>
  </si>
  <si>
    <t xml:space="preserve">Hindmarsh </t>
  </si>
  <si>
    <t xml:space="preserve">Hobsons Bay </t>
  </si>
  <si>
    <t xml:space="preserve">Horsham </t>
  </si>
  <si>
    <t xml:space="preserve">Hume </t>
  </si>
  <si>
    <t xml:space="preserve">Indigo </t>
  </si>
  <si>
    <t xml:space="preserve">Kingston </t>
  </si>
  <si>
    <t xml:space="preserve">Knox </t>
  </si>
  <si>
    <t xml:space="preserve">Latrobe </t>
  </si>
  <si>
    <t xml:space="preserve">Loddon </t>
  </si>
  <si>
    <t xml:space="preserve">Macedon Ranges </t>
  </si>
  <si>
    <t xml:space="preserve">Manningham </t>
  </si>
  <si>
    <t xml:space="preserve">Mansfield </t>
  </si>
  <si>
    <t xml:space="preserve">Maribyrnong </t>
  </si>
  <si>
    <t xml:space="preserve">Maroondah </t>
  </si>
  <si>
    <t xml:space="preserve">Melbourne </t>
  </si>
  <si>
    <t xml:space="preserve">Melton </t>
  </si>
  <si>
    <t xml:space="preserve">Mildura </t>
  </si>
  <si>
    <t xml:space="preserve">Mitchell </t>
  </si>
  <si>
    <t xml:space="preserve">Moira </t>
  </si>
  <si>
    <t xml:space="preserve">Monash </t>
  </si>
  <si>
    <t xml:space="preserve">Moonee Valley </t>
  </si>
  <si>
    <t xml:space="preserve">Moorabool </t>
  </si>
  <si>
    <t xml:space="preserve">Moreland </t>
  </si>
  <si>
    <t xml:space="preserve">Mornington Peninsula </t>
  </si>
  <si>
    <t xml:space="preserve">Mount Alexander </t>
  </si>
  <si>
    <t xml:space="preserve">Moyne </t>
  </si>
  <si>
    <t xml:space="preserve">Murrindindi </t>
  </si>
  <si>
    <t xml:space="preserve">Nillumbik </t>
  </si>
  <si>
    <t xml:space="preserve">Northern Grampians </t>
  </si>
  <si>
    <t xml:space="preserve">Port Phillip </t>
  </si>
  <si>
    <t xml:space="preserve">Pyrenees </t>
  </si>
  <si>
    <t xml:space="preserve">Queenscliffe </t>
  </si>
  <si>
    <t xml:space="preserve">South Gippsland </t>
  </si>
  <si>
    <t xml:space="preserve">Southern Grampians </t>
  </si>
  <si>
    <t xml:space="preserve">Stonnington </t>
  </si>
  <si>
    <t xml:space="preserve">Strathbogie </t>
  </si>
  <si>
    <t xml:space="preserve">Surf Coast </t>
  </si>
  <si>
    <t xml:space="preserve">Swan Hill </t>
  </si>
  <si>
    <t xml:space="preserve">Towong </t>
  </si>
  <si>
    <t xml:space="preserve">Wangaratta </t>
  </si>
  <si>
    <t xml:space="preserve">Warrnambool </t>
  </si>
  <si>
    <t xml:space="preserve">Wellington </t>
  </si>
  <si>
    <t xml:space="preserve">West Wimmera </t>
  </si>
  <si>
    <t xml:space="preserve">Whitehorse </t>
  </si>
  <si>
    <t xml:space="preserve">Whittlesea </t>
  </si>
  <si>
    <t xml:space="preserve">Wodonga </t>
  </si>
  <si>
    <t xml:space="preserve">Wyndham </t>
  </si>
  <si>
    <t xml:space="preserve">Yarra </t>
  </si>
  <si>
    <t xml:space="preserve">Yarra Ranges </t>
  </si>
  <si>
    <t xml:space="preserve">Yarriambiack </t>
  </si>
  <si>
    <t xml:space="preserve">Greater Melbourne </t>
  </si>
  <si>
    <t xml:space="preserve">Victoria </t>
  </si>
  <si>
    <t xml:space="preserve"> Child protection investigations completed per 1,000 eligible pop., 2014</t>
  </si>
  <si>
    <t>Per cent of women aged 20-24, who had given birth, 2021</t>
  </si>
  <si>
    <t>Per cent prep pupils who had not attended pre-school before their first year at school: 2021</t>
  </si>
  <si>
    <t>Per cent of prep. pupils developmentally vulnerable in 1 or more domains, 2021</t>
  </si>
  <si>
    <t>Per cent of  20-24 year olds who left school before completing year 11, 2021</t>
  </si>
  <si>
    <t>Median weekly household gross income: two-parent families, 2021</t>
  </si>
  <si>
    <t>Median weekly household gross income: one-parent families, 2021</t>
  </si>
  <si>
    <t>Median weekly individual gross income, 55-59 year-olds, 2021</t>
  </si>
  <si>
    <t>Per cent of 25-44 year-olds who hold a degree, 2021</t>
  </si>
  <si>
    <t>Managers and professionals as a percentage of employed residents, 2021</t>
  </si>
  <si>
    <t>Per cent of two-parent families with no parent in paid work, 2021</t>
  </si>
  <si>
    <t>Per cent of 55-59 year olds in paid employment, 2021</t>
  </si>
  <si>
    <t>Birth rate per 1,000 women aged 20-24, 2022</t>
  </si>
  <si>
    <t>SEIFA Index of Relative Socio-economic Disadvantage, 2021</t>
  </si>
  <si>
    <t>12..3</t>
  </si>
  <si>
    <t>Per cent of renting households, living in acute financial hardship, 2021</t>
  </si>
  <si>
    <t>Number of homeless persons per 1,000 population 2021</t>
  </si>
  <si>
    <t>Violent offence rate, per 100,000 pop., 2023/24</t>
  </si>
  <si>
    <t>Rate of Police callouts to family incidents, 2023/24 [per 100,000 residents]</t>
  </si>
  <si>
    <t>Property offence rate, per 100,000 pop., 2023/24</t>
  </si>
  <si>
    <t>Drug offence rate, per 100,000 pop., 2023/24</t>
  </si>
  <si>
    <t>Health Care Card Holders as a percentage of the population, June 2024</t>
  </si>
  <si>
    <t>Aged pension recipients as a percentage of persons aged 65 or more, June 2024</t>
  </si>
  <si>
    <t>Unemployment rate, persons 15+, June 2024</t>
  </si>
  <si>
    <t>Per cent of dwellings for rent, which are affordable to Centrelink recipients, June, 2024</t>
  </si>
  <si>
    <t>Salespersons, machinery operators and labourers as a percentage of employed residents, 2021</t>
  </si>
  <si>
    <t>Average number of children born to women in their lifetime, based on current birth rates, 2022</t>
  </si>
  <si>
    <t>Nutrition</t>
  </si>
  <si>
    <t>Nutrition &amp; Lifestyle</t>
  </si>
  <si>
    <t>Proportion of women aged 25-44 who hold a university degree: per cent higher or lower than men</t>
  </si>
  <si>
    <t>Proportion of employed women working as Managers or professionals: per cent higher or lower than males</t>
  </si>
  <si>
    <t>Average incomes among males aged 15-64: per cent higher or lower than female incomes - , 2021</t>
  </si>
  <si>
    <t>Per cent sole parents who are female, 2021</t>
  </si>
  <si>
    <t>Female  average hours worked at home: per cent higher or lower than males, 2021</t>
  </si>
  <si>
    <t>Rate of Family related violent offences, per 100,000 persons, Female Victims, 2023/24</t>
  </si>
  <si>
    <t>Per cent of one parent families with children under 15 that have no car, 2021</t>
  </si>
  <si>
    <t>Per cent of couple families with children under 15 that own fewer than two cars, 2021</t>
  </si>
  <si>
    <t>Per cent of persons with  'Fair' or 'poor' self-reported health status, 2020</t>
  </si>
  <si>
    <t>Per cent of persons living with disability, 2021</t>
  </si>
  <si>
    <t>Per cent of persons who have arthritis, 2021</t>
  </si>
  <si>
    <t>Per cent of persons who have cancer, 2021</t>
  </si>
  <si>
    <t>Per cent of persons who have dementia, 2021</t>
  </si>
  <si>
    <t>Per cent of persons who have heart disease, 2021</t>
  </si>
  <si>
    <t>Per cent of persons with 'high/very high' levels of psychological distress, 2020</t>
  </si>
  <si>
    <t>Median weekly gross individual income, persons 15+, 2021</t>
  </si>
  <si>
    <t>Female median individual weekly gross income, persons 15+, 2021</t>
  </si>
  <si>
    <t>Male median individual weekly gross income, persons 15+, 2021</t>
  </si>
  <si>
    <t>Average electronic gambling machine losses per adult, 2023/24</t>
  </si>
  <si>
    <t>Per cent of weekly individual incomes below $250 persons aged 35-44, 2021</t>
  </si>
  <si>
    <t>Per cent of dwellings rented from the government, co-ops. or the church, 2021</t>
  </si>
  <si>
    <t>Number of year's household income required to purchase an average house, 2021</t>
  </si>
  <si>
    <t>Per cent 20-24 year olds not in paid employment or enrolled in formal education, 2021</t>
  </si>
  <si>
    <t>Per cent of persons 15+ who had left school before finishing yr. 11, 2021</t>
  </si>
  <si>
    <t>Per cent of 20-24 year-olds in tertiary education, 2021</t>
  </si>
  <si>
    <t>Per cent of residents with 'low/medium' satisfaction with life, 2020</t>
  </si>
  <si>
    <t>Per cent of residents who feel that 'Multiculturalism makes life in your area better' - 'never' or 'not often', 2021</t>
  </si>
  <si>
    <t>Per cent of residents who speak English 'not well' or ' not at all', 2021</t>
  </si>
  <si>
    <t>Percentage of year 9 pupils that did not meet national literacy benchmarks: 2019</t>
  </si>
  <si>
    <t>Percentage of year 9 pupils that did not meet national numeracy benchmarks: 2019</t>
  </si>
  <si>
    <t>Per cent of residents who feel valued by society, 'never' or 'not often', 2020</t>
  </si>
  <si>
    <t>Per cent of residents who feel that most people could be trusted, 'never' or 'not often', 2020</t>
  </si>
  <si>
    <t>Per cent of residents who talk to friends a few times a month or less often, 2020</t>
  </si>
  <si>
    <t>Per cent of residents who have no close friends or family that they talk to regularly 2020</t>
  </si>
  <si>
    <t>Per cent of residents who engaged in voluntary work in the previous 12 months, 2021</t>
  </si>
  <si>
    <t>Per cent of persons who have diabetes mellitus, 2021</t>
  </si>
  <si>
    <t>Per cent of persons who have lung disease, 2021</t>
  </si>
  <si>
    <t>Per cent of persons who have a mental health condition, 2021</t>
  </si>
  <si>
    <t>Per cent of residents who meet fruit consumption guidelines, 2017</t>
  </si>
  <si>
    <t>Per cent of residents who met vegetable consumption guidelines , 2017</t>
  </si>
  <si>
    <t>Per cent of residents who consume take-away meals, or snacks, more than once a week, 2017</t>
  </si>
  <si>
    <t>Per cent of residents who consume sugar-sweetened soft drinks daily, 2017</t>
  </si>
  <si>
    <t>Per cent of residents who ran out of money to buy food during the past 12 months, 2020</t>
  </si>
  <si>
    <r>
      <t xml:space="preserve">Per cent of residents who </t>
    </r>
    <r>
      <rPr>
        <b/>
        <sz val="11"/>
        <rFont val="Times New Roman"/>
        <family val="1"/>
      </rPr>
      <t>with a s</t>
    </r>
    <r>
      <rPr>
        <sz val="11"/>
        <rFont val="Times New Roman"/>
        <family val="1"/>
      </rPr>
      <t>edentary level of activity, 2017</t>
    </r>
  </si>
  <si>
    <t>Per cent of residents who are obese, 2020</t>
  </si>
  <si>
    <t>Per cent of residents with increased lifetime risk of alcohol-related harm, 2017</t>
  </si>
  <si>
    <t>Per cent of residents who are current smokers, 2020</t>
  </si>
  <si>
    <t>Per cent of 20-24 year-olds who are not in paid employment or in formal educations, 2021</t>
  </si>
  <si>
    <t>Unemployment rate among 20-24 year olds,, 2021</t>
  </si>
  <si>
    <t>Per cent of families with children that are one-parent families, 2021</t>
  </si>
  <si>
    <t>Proportion of men aged 15+ who are in paid employment: per cent higher or lower than women</t>
  </si>
  <si>
    <t>Per cent of Persons travelling to work, who Used Active or Public Transport, 2021</t>
  </si>
  <si>
    <t>Per cent of Persons travelling to work, who walked only, 2021</t>
  </si>
  <si>
    <t>Per cent of Persons travelling to work, who drove by car, 2021</t>
  </si>
  <si>
    <t>Cultural Diversity &amp; Settlement</t>
  </si>
  <si>
    <t>Asylum seekers, 2024</t>
  </si>
  <si>
    <t>Indigenous</t>
  </si>
  <si>
    <t>Indigenous population, 2021</t>
  </si>
  <si>
    <t>Per cent population Indigenous, 2021</t>
  </si>
  <si>
    <t>Australian Bureau of Statistics, 2024 (update 2025)</t>
  </si>
  <si>
    <t>Census 2021 (update 2026)</t>
  </si>
  <si>
    <t>Victorian Population Health Survey, 2017 (update unknown)</t>
  </si>
  <si>
    <t>Dept. Home Affairs, 2024 (update 2025)</t>
  </si>
  <si>
    <t>Victorian Dept. Education and Training, 2022 (update undetermined)</t>
  </si>
  <si>
    <t>Victorian Population Health Survey, 2022 (update 2026)</t>
  </si>
  <si>
    <t>Dept. Human Services, 2024 (update 2025)</t>
  </si>
  <si>
    <t>Crime Statistics Agency 2024 (update 2025)</t>
  </si>
  <si>
    <t>Dept. Health and Human Services 2015 (update undetermined)</t>
  </si>
  <si>
    <t>Commonwealth Early Development Index, 2021 (update 2025)</t>
  </si>
  <si>
    <t>Australian Bureau of Statistics, 2023 (update 2024)</t>
  </si>
  <si>
    <t>Federal Dept.. Employment and Workplace Relations, 2024 (update 2025)</t>
  </si>
  <si>
    <t>Crime Statistics Agency, 2024 (update 2025)</t>
  </si>
  <si>
    <t>Per cent of dwellings owned being purchased by their occupants, 2021</t>
  </si>
  <si>
    <t>Per cent of private dwellings overcrowded, 2021</t>
  </si>
  <si>
    <t>Per cent of persons who have asthma, 2021</t>
  </si>
  <si>
    <t>Average hourly income among employed males  aged 15-64 - per cent higher or lower than female hourly income, 2021</t>
  </si>
  <si>
    <t>Proportion of women who provide unpaid care each week for a person with a disability: per cent higher or lower than males, 2021</t>
  </si>
  <si>
    <t>Population, 2023</t>
  </si>
  <si>
    <t>Source</t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</si>
  <si>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Indigenous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</si>
  <si>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Cultural Diversity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</si>
  <si>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Education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</si>
  <si>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Employment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</si>
  <si>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Finance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</si>
  <si>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Housing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</si>
  <si>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Health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</si>
  <si>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Safety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</si>
  <si>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Early Years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</si>
  <si>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Young People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</si>
  <si>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Families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</si>
  <si>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Older People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</si>
  <si>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Gender  </t>
    </r>
    <r>
      <rPr>
        <sz val="7"/>
        <color rgb="FFFFFF00"/>
        <rFont val="Wingdings"/>
        <charset val="2"/>
      </rPr>
      <t>v v v v</t>
    </r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</si>
  <si>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Transport  </t>
    </r>
    <r>
      <rPr>
        <sz val="7"/>
        <color rgb="FFFFFF00"/>
        <rFont val="Wingdings"/>
        <charset val="2"/>
      </rPr>
      <t>v v v v</t>
    </r>
  </si>
  <si>
    <t>Sources</t>
  </si>
  <si>
    <t>Centrelink, 2024 (update 2025)</t>
  </si>
  <si>
    <t>INDIGENOUS</t>
  </si>
  <si>
    <t>CULTURAL DIVERSITY &amp; SETTLEMENT</t>
  </si>
  <si>
    <t>EDUCATION</t>
  </si>
  <si>
    <t>EMPLOYMENT</t>
  </si>
  <si>
    <t>FINANCE</t>
  </si>
  <si>
    <t>HOUSING</t>
  </si>
  <si>
    <t>HEALTH</t>
  </si>
  <si>
    <t>SAFETY</t>
  </si>
  <si>
    <t>EARLY YEARS</t>
  </si>
  <si>
    <t>FAMILIES</t>
  </si>
  <si>
    <t>YOUNG PEOPLE</t>
  </si>
  <si>
    <t>OLDER PEOPLE</t>
  </si>
  <si>
    <t>GENDER</t>
  </si>
  <si>
    <t>Per cent of residents born overseas, 2021</t>
  </si>
  <si>
    <t>Per cent of year 9 pupils that did not meet national literacy benchmarks: 2019</t>
  </si>
  <si>
    <t>Per cent of year 9 pupils that did not meet national numeracy benchmarks: 2019</t>
  </si>
  <si>
    <t>Per cent of residents who with a sedentary level of activity, 2017</t>
  </si>
  <si>
    <t/>
  </si>
  <si>
    <t>Humanitarian settlement, 2023/24</t>
  </si>
  <si>
    <t>Family settlement, 2023/24</t>
  </si>
  <si>
    <t>Skilled settlement, 2023/24</t>
  </si>
  <si>
    <t>Total settlement, 2023/24</t>
  </si>
  <si>
    <t>Per cent of Indigenous people aged 15+, who left school before completing year 11, 2021</t>
  </si>
  <si>
    <t>Percent of Indigenous people aged 15+, who hold a degree, 2021</t>
  </si>
  <si>
    <t>Median personal gross weekly income, Indigenous persons aged 15+, 2021</t>
  </si>
  <si>
    <t>Per cent of Indigenous people who are living in a rented dwelling, 2021</t>
  </si>
  <si>
    <t>Per cent of Indigenous families with children, that are single parent families, 2021</t>
  </si>
  <si>
    <t>Unemployment rate among Indigenous persons, 2021</t>
  </si>
  <si>
    <t>Sixteen topics are encompassed by these 109 measures, including:</t>
  </si>
  <si>
    <t>Victorian Gambling and Casino Control Commission, 2024 (update 2025)</t>
  </si>
  <si>
    <t>Census 2021 (update 2026) &amp; Victorian Dept. Transport and Planning 2022</t>
  </si>
  <si>
    <t>This information is drawn from a variety of sources, including the Australian Bureau of Statistics Census 2021; Register of Births, Deaths and Marriages; the Australian Early Development Index; Centrelink; Commonwealth Departments of Education, Employment and Workplace Relations, Victoria Police, Victorian Child and Adolescent Monitoring System; the Victorian Departments of Education and Training, Health, Home Affairs, Human Services and Transport and Planning; the  Victorian Gambling and Casino Control Commission; and the Victorian Population Health Survey</t>
  </si>
  <si>
    <t>For more information, visit…</t>
  </si>
  <si>
    <t>Dept. Transport, Planning and Local Infrastructure, 2015</t>
  </si>
  <si>
    <t>Total offence rate, per 100,000 pop., 2023/24</t>
  </si>
  <si>
    <t>Per cent of persons 65+ who are in paid employment, 2021</t>
  </si>
  <si>
    <t>Per cent of persons 65+ who volunteered in the previous 12 months, 2021</t>
  </si>
  <si>
    <t>Per cent of persons 65+ and living in a private dwelling, who are renting their accommodation, 2021</t>
  </si>
  <si>
    <t>Number of homeless persons per 1,000 population, 2021</t>
  </si>
  <si>
    <t>Per cent of private dwellings that are overcrowded, 2021</t>
  </si>
  <si>
    <t>Per cent of people who do not feel safe walking alone at night in their neighbourhood, 2015</t>
  </si>
  <si>
    <t>Per cent of residents who speak languages other than English at home, 2021</t>
  </si>
  <si>
    <t>Per cent of persons aged 65+, with a disability, 2021</t>
  </si>
  <si>
    <t>Victorian Dept. Transport and Planning (Victoria in Future)</t>
  </si>
  <si>
    <t>Population aged 12-24, 2024</t>
  </si>
  <si>
    <t>Population aged 65 years or more, 2024</t>
  </si>
  <si>
    <t>Population born overseas, 2021</t>
  </si>
  <si>
    <t>Unemployment rate among 20-24 year olds, 2021</t>
  </si>
  <si>
    <t>Community connection</t>
  </si>
  <si>
    <t>Indigenous community</t>
  </si>
  <si>
    <t>Cultural diversity</t>
  </si>
  <si>
    <t>Early years</t>
  </si>
  <si>
    <t>Young people</t>
  </si>
  <si>
    <t>Older people</t>
  </si>
  <si>
    <t>Number of asylum seekers, 2024</t>
  </si>
  <si>
    <t>Rate of Family related violent offences, per 100,000 women, female victims, 2023/24</t>
  </si>
  <si>
    <t>Population aged 0-14 years, 2024</t>
  </si>
  <si>
    <t>Per cent of  20-24 year olds who had left school before completing year 11, 2021</t>
  </si>
  <si>
    <t>Rate of Police callouts to family incidents, per 100,000 residents, 2023/24</t>
  </si>
  <si>
    <t>Aged pension recipients as a percentage of persons aged 65 or more, 2024</t>
  </si>
  <si>
    <t>Per cent of persons aged 65+, who are living with disability, 2021</t>
  </si>
  <si>
    <t>Proportion of employed women working as managers or professionals: per cent higher or lower than males</t>
  </si>
  <si>
    <t>Average incomes among males aged 15-64: per cent higher or lower than female incomes, 2021</t>
  </si>
  <si>
    <t>Average hourly income among employed males  aged 15-64: per cent higher or lower than female hourly income, 2021</t>
  </si>
  <si>
    <t>Proportion of women who provide unpaid care each week for a person with a disability: per cent higher or lower than men, 2021</t>
  </si>
  <si>
    <t>Per cent of sole parents who are female, 2021</t>
  </si>
  <si>
    <t>Rate of Family related violent offences, per 100,000 persons, female victims, 2023/24</t>
  </si>
  <si>
    <t>Proportion of men aged 20-24 who had left school before completing year 11: per cent higher or lower than women</t>
  </si>
  <si>
    <t>Number of ambulance callouts to illicit drug-related incidents, per 100,000 pop., 2022/23</t>
  </si>
  <si>
    <t>Turning Point, 2024 (update, 2025)</t>
  </si>
  <si>
    <t>Victorian Population Health Survey, 2020 (update 2026)</t>
  </si>
  <si>
    <r>
      <t xml:space="preserve">Click </t>
    </r>
    <r>
      <rPr>
        <i/>
        <sz val="22"/>
        <color rgb="FFFFFF00"/>
        <rFont val="Garamond"/>
        <family val="1"/>
      </rPr>
      <t>here</t>
    </r>
    <r>
      <rPr>
        <sz val="22"/>
        <color rgb="FFFFFF00"/>
        <rFont val="Garamond"/>
        <family val="1"/>
      </rPr>
      <t xml:space="preserve"> to proceed to the indicators</t>
    </r>
  </si>
  <si>
    <t>NUTRITION</t>
  </si>
  <si>
    <t>Per cent of children fully breast feeding at 3 months, 2017/18</t>
  </si>
  <si>
    <t>Victorian Dept. of Health 2024 (update undetermined)</t>
  </si>
  <si>
    <t>Per cent of children who were presented for their 3-year key ages-and-stages visit, 2017</t>
  </si>
  <si>
    <t>As a selection of statistical data, the information presented here gives a concise summary of conditions within your community, rather than supplying an exhaustive account of the available social information.</t>
  </si>
  <si>
    <r>
      <rPr>
        <sz val="7"/>
        <color rgb="FFFFFF00"/>
        <rFont val="Wingdings"/>
        <charset val="2"/>
      </rPr>
      <t xml:space="preserve">v </t>
    </r>
    <r>
      <rPr>
        <sz val="7"/>
        <color rgb="FFFFFF00"/>
        <rFont val="Garamond"/>
        <family val="1"/>
      </rPr>
      <t xml:space="preserve"> </t>
    </r>
    <r>
      <rPr>
        <sz val="7"/>
        <color rgb="FFFFFF00"/>
        <rFont val="Wingdings"/>
        <charset val="2"/>
      </rPr>
      <t>v v v</t>
    </r>
    <r>
      <rPr>
        <sz val="14"/>
        <color rgb="FFFFFF00"/>
        <rFont val="Garamond"/>
        <family val="1"/>
      </rPr>
      <t xml:space="preserve">   Nutrition  </t>
    </r>
    <r>
      <rPr>
        <sz val="7"/>
        <color rgb="FFFFFF00"/>
        <rFont val="Wingdings"/>
        <charset val="2"/>
      </rPr>
      <t>v v v v</t>
    </r>
  </si>
  <si>
    <r>
      <t xml:space="preserve">        Select a locality of interest, and for comparison </t>
    </r>
    <r>
      <rPr>
        <sz val="11"/>
        <color theme="3" tint="-0.499984740745262"/>
        <rFont val="Wingdings 2"/>
        <family val="1"/>
        <charset val="2"/>
      </rPr>
      <t>E</t>
    </r>
  </si>
  <si>
    <r>
      <t xml:space="preserve">Per cent of residents who </t>
    </r>
    <r>
      <rPr>
        <b/>
        <sz val="6"/>
        <color theme="0"/>
        <rFont val="Times New Roman"/>
        <family val="1"/>
      </rPr>
      <t>with a s</t>
    </r>
    <r>
      <rPr>
        <sz val="6"/>
        <color theme="0"/>
        <rFont val="Times New Roman"/>
        <family val="1"/>
      </rPr>
      <t>edentary level of activity, 2017</t>
    </r>
  </si>
  <si>
    <t>Per cent of residents who feel that 'Multiculturalism makes life in your area better' - 'never' or 'not often',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</si>
</sst>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&quot;$&quot;#,##0"/>
    <numFmt numFmtId="166" formatCode="#,##0.0"/>
  </numFmts>
  <fonts count="66">
    <font>
      <sz val="10"/>
      <name val="Arial"/>
    </font>
    <font>
      <sz val="10"/>
      <name val="Arial"/>
      <family val="2"/>
    </font>
    <font>
      <sz val="11"/>
      <name val="Times New Roman"/>
      <family val="1"/>
    </font>
    <font>
      <sz val="11"/>
      <name val="Arial"/>
      <family val="2"/>
    </font>
    <font>
      <b/>
      <sz val="11"/>
      <name val="Times New Roman"/>
      <family val="1"/>
    </font>
    <font>
      <b/>
      <sz val="11"/>
      <name val="Arial"/>
      <family val="2"/>
    </font>
    <font>
      <sz val="10"/>
      <name val="Garamond"/>
      <family val="1"/>
    </font>
    <font>
      <b/>
      <sz val="10"/>
      <name val="Garamond"/>
      <family val="1"/>
    </font>
    <font>
      <sz val="9"/>
      <name val="Garamond"/>
      <family val="1"/>
    </font>
    <font>
      <b/>
      <sz val="10"/>
      <color theme="3" tint="-0.499984740745262"/>
      <name val="Garamond"/>
      <family val="1"/>
    </font>
    <font>
      <b/>
      <sz val="10.5"/>
      <color theme="2" tint="-0.749992370372631"/>
      <name val="Garamond"/>
      <family val="1"/>
    </font>
    <font>
      <sz val="10"/>
      <color theme="0"/>
      <name val="Garamond"/>
      <family val="1"/>
    </font>
    <font>
      <sz val="5"/>
      <color theme="0"/>
      <name val="Garamond"/>
      <family val="1"/>
    </font>
    <font>
      <sz val="10"/>
      <color theme="1"/>
      <name val="Garamond"/>
      <family val="1"/>
    </font>
    <font>
      <sz val="6"/>
      <color theme="0"/>
      <name val="Garamond"/>
      <family val="1"/>
    </font>
    <font>
      <sz val="8"/>
      <color theme="0"/>
      <name val="Garamond"/>
      <family val="1"/>
    </font>
    <font>
      <sz val="5"/>
      <color theme="0"/>
      <name val="Times New Roman"/>
      <family val="1"/>
    </font>
    <font>
      <b/>
      <sz val="10"/>
      <color theme="0"/>
      <name val="Garamond"/>
      <family val="1"/>
    </font>
    <font>
      <sz val="7"/>
      <color theme="0"/>
      <name val="Garamond"/>
      <family val="1"/>
    </font>
    <font>
      <sz val="7"/>
      <color rgb="FF800000"/>
      <name val="Garamond"/>
      <family val="1"/>
    </font>
    <font>
      <sz val="10"/>
      <color theme="0"/>
      <name val="Arial"/>
      <family val="2"/>
    </font>
    <font>
      <sz val="6"/>
      <color theme="0"/>
      <name val="Arial"/>
      <family val="2"/>
    </font>
    <font>
      <sz val="10"/>
      <color theme="1"/>
      <name val="Arial"/>
      <family val="2"/>
    </font>
    <font>
      <sz val="9"/>
      <color rgb="FF800000"/>
      <name val="Garamond"/>
      <family val="1"/>
    </font>
    <font>
      <b/>
      <sz val="8"/>
      <color rgb="FF800000"/>
      <name val="Garamond"/>
      <family val="1"/>
    </font>
    <font>
      <b/>
      <sz val="11"/>
      <color theme="3" tint="-0.499984740745262"/>
      <name val="Garamond"/>
      <family val="1"/>
    </font>
    <font>
      <b/>
      <sz val="10"/>
      <color theme="4" tint="-0.249977111117893"/>
      <name val="Garamond"/>
      <family val="1"/>
    </font>
    <font>
      <sz val="12"/>
      <name val="Garamond"/>
      <family val="1"/>
    </font>
    <font>
      <u/>
      <sz val="8"/>
      <color theme="10"/>
      <name val="Arial"/>
      <family val="2"/>
    </font>
    <font>
      <sz val="14"/>
      <color rgb="FFFFFF00"/>
      <name val="Garamond"/>
      <family val="1"/>
    </font>
    <font>
      <b/>
      <sz val="12"/>
      <color theme="3" tint="-0.499984740745262"/>
      <name val="Garamond"/>
      <family val="1"/>
    </font>
    <font>
      <b/>
      <sz val="12"/>
      <color theme="3" tint="-0.499984740745262"/>
      <name val="Wingdings 2"/>
      <family val="1"/>
      <charset val="2"/>
    </font>
    <font>
      <sz val="26"/>
      <color theme="0"/>
      <name val="Garamond"/>
      <family val="1"/>
    </font>
    <font>
      <b/>
      <sz val="11"/>
      <color theme="1"/>
      <name val="Garamond"/>
      <family val="1"/>
    </font>
    <font>
      <sz val="7"/>
      <color rgb="FFFFFF00"/>
      <name val="Wingdings"/>
      <charset val="2"/>
    </font>
    <font>
      <sz val="7"/>
      <color rgb="FFFFFF00"/>
      <name val="Garamond"/>
      <family val="1"/>
    </font>
    <font>
      <sz val="7"/>
      <color theme="0"/>
      <name val="Arial"/>
      <family val="2"/>
    </font>
    <font>
      <b/>
      <sz val="11"/>
      <color rgb="FFC00000"/>
      <name val="Garamond"/>
      <family val="1"/>
    </font>
    <font>
      <sz val="8"/>
      <color theme="0"/>
      <name val="Times New Roman"/>
      <family val="1"/>
    </font>
    <font>
      <sz val="10"/>
      <name val="Times New Roman"/>
      <family val="1"/>
    </font>
    <font>
      <sz val="10"/>
      <color indexed="8"/>
      <name val="Calibri"/>
      <family val="2"/>
    </font>
    <font>
      <sz val="9"/>
      <color theme="0"/>
      <name val="Garamond"/>
      <family val="1"/>
    </font>
    <font>
      <b/>
      <sz val="10"/>
      <name val="Arial"/>
      <family val="2"/>
    </font>
    <font>
      <sz val="9"/>
      <name val="Calibri"/>
      <family val="2"/>
      <scheme val="minor"/>
    </font>
    <font>
      <sz val="8"/>
      <color theme="3" tint="-0.249977111117893"/>
      <name val="Garamond"/>
      <family val="1"/>
    </font>
    <font>
      <sz val="6"/>
      <color theme="3" tint="-0.249977111117893"/>
      <name val="Garamond"/>
      <family val="1"/>
    </font>
    <font>
      <sz val="10"/>
      <color theme="3" tint="-0.249977111117893"/>
      <name val="Garamond"/>
      <family val="1"/>
    </font>
    <font>
      <sz val="10"/>
      <color theme="3" tint="-0.249977111117893"/>
      <name val="Arial"/>
      <family val="2"/>
    </font>
    <font>
      <sz val="14"/>
      <name val="Garamond"/>
      <family val="1"/>
    </font>
    <font>
      <sz val="14"/>
      <color rgb="FFFFFF00"/>
      <name val="Garamond"/>
      <family val="1"/>
      <charset val="2"/>
    </font>
    <font>
      <b/>
      <sz val="7"/>
      <color theme="1"/>
      <name val="Garamond"/>
      <family val="1"/>
    </font>
    <font>
      <b/>
      <sz val="12"/>
      <color theme="1"/>
      <name val="Garamond"/>
      <family val="1"/>
    </font>
    <font>
      <b/>
      <sz val="12"/>
      <name val="Garamond"/>
      <family val="1"/>
    </font>
    <font>
      <b/>
      <sz val="13"/>
      <name val="Garamond"/>
      <family val="1"/>
    </font>
    <font>
      <b/>
      <sz val="16"/>
      <name val="Garamond"/>
      <family val="1"/>
    </font>
    <font>
      <sz val="22"/>
      <color rgb="FFFFFF00"/>
      <name val="Garamond"/>
      <family val="1"/>
    </font>
    <font>
      <i/>
      <sz val="22"/>
      <color rgb="FFFFFF00"/>
      <name val="Garamond"/>
      <family val="1"/>
    </font>
    <font>
      <b/>
      <sz val="17"/>
      <name val="Garamond"/>
      <family val="1"/>
    </font>
    <font>
      <sz val="11"/>
      <color theme="3" tint="-0.499984740745262"/>
      <name val="Garamond"/>
      <family val="1"/>
    </font>
    <font>
      <sz val="11"/>
      <color theme="3" tint="-0.499984740745262"/>
      <name val="Wingdings 2"/>
      <family val="1"/>
      <charset val="2"/>
    </font>
    <font>
      <sz val="7"/>
      <color theme="3" tint="-0.249977111117893"/>
      <name val="Garamond"/>
      <family val="1"/>
    </font>
    <font>
      <sz val="7"/>
      <name val="Garamond"/>
      <family val="1"/>
    </font>
    <font>
      <sz val="7"/>
      <name val="Arial"/>
      <family val="2"/>
    </font>
    <font>
      <sz val="6"/>
      <color theme="0"/>
      <name val="Times New Roman"/>
      <family val="1"/>
    </font>
    <font>
      <b/>
      <sz val="6"/>
      <color theme="0"/>
      <name val="Times New Roman"/>
      <family val="1"/>
    </font>
    <font>
      <sz val="6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EDCC7B"/>
        <bgColor indexed="64"/>
      </patternFill>
    </fill>
    <fill>
      <patternFill patternType="solid">
        <fgColor rgb="FFFFFFE7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0" fontId="1" fillId="2" borderId="1">
      <alignment vertical="center"/>
      <protection locked="0"/>
    </xf>
    <xf numFmtId="0" fontId="28" fillId="0" borderId="0" applyNumberFormat="0" applyFill="0" applyBorder="0" applyAlignment="0" applyProtection="0">
      <alignment vertical="top"/>
      <protection locked="0"/>
    </xf>
  </cellStyleXfs>
  <cellXfs count="159">
    <xf numFmtId="0" fontId="0" fillId="0" borderId="0" xfId="0"/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9" fillId="0" borderId="0" xfId="0" applyFont="1" applyAlignment="1" applyProtection="1">
      <alignment vertical="top"/>
      <protection hidden="1"/>
    </xf>
    <xf numFmtId="0" fontId="10" fillId="0" borderId="0" xfId="0" applyFont="1" applyProtection="1">
      <protection hidden="1"/>
    </xf>
    <xf numFmtId="164" fontId="6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0" fontId="13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14" fillId="0" borderId="0" xfId="0" applyFont="1" applyAlignment="1" applyProtection="1">
      <alignment horizontal="center"/>
      <protection locked="0" hidden="1"/>
    </xf>
    <xf numFmtId="1" fontId="16" fillId="0" borderId="0" xfId="0" applyNumberFormat="1" applyFont="1" applyAlignment="1" applyProtection="1">
      <alignment horizontal="center" vertical="center" wrapText="1"/>
      <protection hidden="1"/>
    </xf>
    <xf numFmtId="1" fontId="6" fillId="0" borderId="0" xfId="0" applyNumberFormat="1" applyFont="1" applyProtection="1">
      <protection hidden="1"/>
    </xf>
    <xf numFmtId="0" fontId="11" fillId="0" borderId="0" xfId="0" applyFont="1" applyProtection="1">
      <protection locked="0" hidden="1"/>
    </xf>
    <xf numFmtId="0" fontId="17" fillId="0" borderId="0" xfId="0" applyFont="1" applyAlignment="1" applyProtection="1">
      <alignment vertical="top"/>
      <protection hidden="1"/>
    </xf>
    <xf numFmtId="1" fontId="4" fillId="0" borderId="0" xfId="0" applyNumberFormat="1" applyFont="1" applyAlignment="1" applyProtection="1">
      <alignment horizontal="center" vertical="center" wrapText="1"/>
      <protection hidden="1"/>
    </xf>
    <xf numFmtId="1" fontId="5" fillId="0" borderId="0" xfId="0" applyNumberFormat="1" applyFont="1" applyAlignment="1" applyProtection="1">
      <alignment horizontal="center" vertical="center"/>
      <protection hidden="1"/>
    </xf>
    <xf numFmtId="1" fontId="4" fillId="0" borderId="0" xfId="0" applyNumberFormat="1" applyFont="1" applyAlignment="1" applyProtection="1">
      <alignment horizontal="center" vertical="center"/>
      <protection hidden="1"/>
    </xf>
    <xf numFmtId="164" fontId="2" fillId="0" borderId="0" xfId="0" applyNumberFormat="1" applyFont="1" applyAlignment="1" applyProtection="1">
      <alignment horizontal="center" vertical="center"/>
      <protection hidden="1"/>
    </xf>
    <xf numFmtId="164" fontId="2" fillId="0" borderId="0" xfId="0" applyNumberFormat="1" applyFont="1" applyAlignment="1" applyProtection="1">
      <alignment horizontal="center" vertical="center" wrapText="1"/>
      <protection hidden="1"/>
    </xf>
    <xf numFmtId="1" fontId="2" fillId="0" borderId="0" xfId="0" applyNumberFormat="1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20" fillId="0" borderId="0" xfId="0" applyFont="1" applyProtection="1">
      <protection hidden="1"/>
    </xf>
    <xf numFmtId="0" fontId="21" fillId="0" borderId="0" xfId="0" applyFont="1" applyProtection="1">
      <protection locked="0" hidden="1"/>
    </xf>
    <xf numFmtId="1" fontId="18" fillId="0" borderId="0" xfId="0" applyNumberFormat="1" applyFont="1" applyAlignment="1" applyProtection="1">
      <alignment horizontal="center" vertical="center"/>
      <protection hidden="1"/>
    </xf>
    <xf numFmtId="164" fontId="15" fillId="0" borderId="0" xfId="0" applyNumberFormat="1" applyFont="1" applyAlignment="1" applyProtection="1">
      <alignment horizontal="left" vertical="center" wrapText="1"/>
      <protection hidden="1"/>
    </xf>
    <xf numFmtId="0" fontId="22" fillId="0" borderId="0" xfId="0" applyFont="1" applyProtection="1">
      <protection hidden="1"/>
    </xf>
    <xf numFmtId="3" fontId="19" fillId="3" borderId="0" xfId="0" applyNumberFormat="1" applyFont="1" applyFill="1" applyAlignment="1" applyProtection="1">
      <alignment horizontal="center" vertical="center"/>
      <protection hidden="1"/>
    </xf>
    <xf numFmtId="3" fontId="18" fillId="3" borderId="0" xfId="0" applyNumberFormat="1" applyFont="1" applyFill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top"/>
      <protection hidden="1"/>
    </xf>
    <xf numFmtId="0" fontId="13" fillId="4" borderId="0" xfId="0" applyFont="1" applyFill="1" applyProtection="1">
      <protection hidden="1"/>
    </xf>
    <xf numFmtId="0" fontId="36" fillId="0" borderId="0" xfId="0" applyFont="1" applyAlignment="1" applyProtection="1">
      <alignment horizontal="center"/>
      <protection hidden="1"/>
    </xf>
    <xf numFmtId="164" fontId="15" fillId="0" borderId="0" xfId="0" applyNumberFormat="1" applyFont="1" applyAlignment="1" applyProtection="1">
      <alignment horizontal="center" vertical="center" wrapText="1"/>
      <protection hidden="1"/>
    </xf>
    <xf numFmtId="1" fontId="15" fillId="0" borderId="0" xfId="0" applyNumberFormat="1" applyFont="1" applyAlignment="1" applyProtection="1">
      <alignment horizontal="center" vertical="center" wrapText="1"/>
      <protection hidden="1"/>
    </xf>
    <xf numFmtId="164" fontId="4" fillId="0" borderId="0" xfId="0" applyNumberFormat="1" applyFont="1" applyAlignment="1" applyProtection="1">
      <alignment horizontal="center" vertical="center" wrapText="1"/>
      <protection hidden="1"/>
    </xf>
    <xf numFmtId="164" fontId="4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20" fillId="0" borderId="0" xfId="0" applyFont="1"/>
    <xf numFmtId="164" fontId="38" fillId="0" borderId="0" xfId="0" applyNumberFormat="1" applyFont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164" fontId="2" fillId="0" borderId="0" xfId="0" applyNumberFormat="1" applyFont="1" applyAlignment="1">
      <alignment vertical="center"/>
    </xf>
    <xf numFmtId="0" fontId="0" fillId="0" borderId="0" xfId="0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164" fontId="2" fillId="0" borderId="0" xfId="0" applyNumberFormat="1" applyFont="1" applyAlignment="1">
      <alignment horizontal="left" vertical="center" wrapText="1"/>
    </xf>
    <xf numFmtId="164" fontId="2" fillId="0" borderId="0" xfId="0" applyNumberFormat="1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164" fontId="39" fillId="0" borderId="2" xfId="0" applyNumberFormat="1" applyFont="1" applyBorder="1" applyAlignment="1" applyProtection="1">
      <alignment horizontal="left" vertical="center" wrapText="1"/>
      <protection hidden="1"/>
    </xf>
    <xf numFmtId="164" fontId="2" fillId="7" borderId="0" xfId="0" applyNumberFormat="1" applyFont="1" applyFill="1" applyAlignment="1" applyProtection="1">
      <alignment horizontal="center" vertical="center" wrapText="1"/>
      <protection hidden="1"/>
    </xf>
    <xf numFmtId="0" fontId="0" fillId="7" borderId="0" xfId="0" applyFill="1"/>
    <xf numFmtId="0" fontId="0" fillId="7" borderId="0" xfId="0" applyFill="1" applyAlignment="1">
      <alignment vertical="center"/>
    </xf>
    <xf numFmtId="164" fontId="2" fillId="7" borderId="0" xfId="0" applyNumberFormat="1" applyFont="1" applyFill="1" applyAlignment="1">
      <alignment horizontal="center" vertical="center" wrapText="1"/>
    </xf>
    <xf numFmtId="164" fontId="39" fillId="0" borderId="2" xfId="0" applyNumberFormat="1" applyFont="1" applyBorder="1" applyAlignment="1" applyProtection="1">
      <alignment horizontal="center" vertical="center" wrapText="1"/>
      <protection hidden="1"/>
    </xf>
    <xf numFmtId="164" fontId="39" fillId="0" borderId="2" xfId="0" applyNumberFormat="1" applyFont="1" applyBorder="1" applyAlignment="1" applyProtection="1">
      <alignment horizontal="center" vertical="center"/>
      <protection hidden="1"/>
    </xf>
    <xf numFmtId="164" fontId="1" fillId="0" borderId="2" xfId="0" applyNumberFormat="1" applyFont="1" applyBorder="1" applyAlignment="1" applyProtection="1">
      <alignment horizontal="center" vertical="center"/>
      <protection hidden="1"/>
    </xf>
    <xf numFmtId="164" fontId="40" fillId="0" borderId="2" xfId="0" applyNumberFormat="1" applyFont="1" applyBorder="1" applyAlignment="1" applyProtection="1">
      <alignment horizontal="center" vertical="center"/>
      <protection hidden="1"/>
    </xf>
    <xf numFmtId="164" fontId="2" fillId="8" borderId="0" xfId="0" applyNumberFormat="1" applyFont="1" applyFill="1" applyAlignment="1" applyProtection="1">
      <alignment horizontal="center" vertical="center" wrapText="1"/>
      <protection hidden="1"/>
    </xf>
    <xf numFmtId="164" fontId="0" fillId="0" borderId="2" xfId="0" applyNumberFormat="1" applyBorder="1" applyAlignment="1">
      <alignment horizontal="center"/>
    </xf>
    <xf numFmtId="164" fontId="39" fillId="0" borderId="0" xfId="0" applyNumberFormat="1" applyFont="1" applyAlignment="1" applyProtection="1">
      <alignment horizontal="center" vertical="center"/>
      <protection hidden="1"/>
    </xf>
    <xf numFmtId="0" fontId="0" fillId="0" borderId="2" xfId="0" applyBorder="1"/>
    <xf numFmtId="0" fontId="0" fillId="0" borderId="2" xfId="0" applyBorder="1" applyAlignment="1">
      <alignment horizontal="center"/>
    </xf>
    <xf numFmtId="1" fontId="42" fillId="0" borderId="0" xfId="0" applyNumberFormat="1" applyFont="1" applyAlignment="1">
      <alignment horizontal="center"/>
    </xf>
    <xf numFmtId="1" fontId="42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64" fontId="39" fillId="0" borderId="0" xfId="0" applyNumberFormat="1" applyFont="1" applyAlignment="1" applyProtection="1">
      <alignment horizontal="center" vertical="center" wrapText="1"/>
      <protection hidden="1"/>
    </xf>
    <xf numFmtId="164" fontId="2" fillId="9" borderId="0" xfId="0" applyNumberFormat="1" applyFont="1" applyFill="1" applyAlignment="1" applyProtection="1">
      <alignment horizontal="center" vertical="center" wrapText="1"/>
      <protection hidden="1"/>
    </xf>
    <xf numFmtId="3" fontId="4" fillId="0" borderId="0" xfId="0" applyNumberFormat="1" applyFont="1" applyAlignment="1" applyProtection="1">
      <alignment horizontal="center" vertical="center" wrapText="1"/>
      <protection hidden="1"/>
    </xf>
    <xf numFmtId="3" fontId="2" fillId="7" borderId="0" xfId="0" applyNumberFormat="1" applyFont="1" applyFill="1" applyAlignment="1" applyProtection="1">
      <alignment horizontal="center" vertical="center" wrapText="1"/>
      <protection hidden="1"/>
    </xf>
    <xf numFmtId="3" fontId="39" fillId="0" borderId="2" xfId="0" applyNumberFormat="1" applyFont="1" applyBorder="1" applyAlignment="1" applyProtection="1">
      <alignment horizontal="center" vertical="center" wrapText="1"/>
      <protection hidden="1"/>
    </xf>
    <xf numFmtId="3" fontId="0" fillId="0" borderId="0" xfId="0" applyNumberForma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0" fontId="43" fillId="0" borderId="0" xfId="0" applyFont="1" applyAlignment="1">
      <alignment vertical="center" wrapText="1"/>
    </xf>
    <xf numFmtId="164" fontId="43" fillId="0" borderId="0" xfId="0" applyNumberFormat="1" applyFont="1" applyAlignment="1">
      <alignment vertical="center" wrapText="1"/>
    </xf>
    <xf numFmtId="0" fontId="43" fillId="0" borderId="0" xfId="0" applyFont="1" applyAlignment="1">
      <alignment horizontal="center" vertical="center" wrapText="1"/>
    </xf>
    <xf numFmtId="0" fontId="6" fillId="10" borderId="0" xfId="0" applyFont="1" applyFill="1" applyProtection="1">
      <protection hidden="1"/>
    </xf>
    <xf numFmtId="0" fontId="45" fillId="0" borderId="0" xfId="0" applyFont="1" applyAlignment="1" applyProtection="1">
      <alignment horizontal="center"/>
      <protection locked="0" hidden="1"/>
    </xf>
    <xf numFmtId="0" fontId="46" fillId="0" borderId="0" xfId="0" applyFont="1" applyProtection="1">
      <protection hidden="1"/>
    </xf>
    <xf numFmtId="0" fontId="47" fillId="0" borderId="0" xfId="0" applyFont="1" applyProtection="1">
      <protection hidden="1"/>
    </xf>
    <xf numFmtId="0" fontId="26" fillId="0" borderId="0" xfId="0" applyFont="1" applyProtection="1">
      <protection hidden="1"/>
    </xf>
    <xf numFmtId="3" fontId="18" fillId="0" borderId="0" xfId="0" applyNumberFormat="1" applyFont="1" applyAlignment="1" applyProtection="1">
      <alignment horizontal="center" vertical="center"/>
      <protection hidden="1"/>
    </xf>
    <xf numFmtId="1" fontId="11" fillId="0" borderId="0" xfId="0" applyNumberFormat="1" applyFont="1" applyProtection="1">
      <protection hidden="1"/>
    </xf>
    <xf numFmtId="3" fontId="50" fillId="13" borderId="0" xfId="0" applyNumberFormat="1" applyFont="1" applyFill="1" applyAlignment="1" applyProtection="1">
      <alignment horizontal="center" vertical="center"/>
      <protection hidden="1"/>
    </xf>
    <xf numFmtId="3" fontId="50" fillId="14" borderId="0" xfId="0" applyNumberFormat="1" applyFont="1" applyFill="1" applyAlignment="1" applyProtection="1">
      <alignment horizontal="center" vertical="center"/>
      <protection hidden="1"/>
    </xf>
    <xf numFmtId="3" fontId="6" fillId="0" borderId="0" xfId="0" applyNumberFormat="1" applyFont="1" applyProtection="1">
      <protection hidden="1"/>
    </xf>
    <xf numFmtId="0" fontId="12" fillId="3" borderId="0" xfId="0" applyFont="1" applyFill="1" applyProtection="1">
      <protection hidden="1"/>
    </xf>
    <xf numFmtId="2" fontId="15" fillId="0" borderId="0" xfId="0" applyNumberFormat="1" applyFont="1" applyAlignment="1" applyProtection="1">
      <alignment horizontal="center"/>
      <protection hidden="1"/>
    </xf>
    <xf numFmtId="164" fontId="15" fillId="0" borderId="0" xfId="0" applyNumberFormat="1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27" fillId="10" borderId="0" xfId="0" applyFont="1" applyFill="1" applyAlignment="1" applyProtection="1">
      <alignment vertical="center" wrapText="1"/>
      <protection hidden="1"/>
    </xf>
    <xf numFmtId="3" fontId="39" fillId="0" borderId="2" xfId="0" applyNumberFormat="1" applyFont="1" applyBorder="1" applyAlignment="1" applyProtection="1">
      <alignment horizontal="center" vertical="center"/>
      <protection hidden="1"/>
    </xf>
    <xf numFmtId="3" fontId="43" fillId="0" borderId="0" xfId="0" applyNumberFormat="1" applyFont="1" applyAlignment="1">
      <alignment horizontal="center" vertical="center" wrapText="1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4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6" fillId="15" borderId="0" xfId="0" applyFont="1" applyFill="1" applyAlignment="1" applyProtection="1">
      <alignment vertical="center" wrapText="1"/>
      <protection hidden="1"/>
    </xf>
    <xf numFmtId="0" fontId="53" fillId="15" borderId="0" xfId="0" applyFont="1" applyFill="1" applyAlignment="1" applyProtection="1">
      <alignment horizontal="left" vertical="center" wrapText="1" indent="2"/>
      <protection hidden="1"/>
    </xf>
    <xf numFmtId="0" fontId="27" fillId="16" borderId="0" xfId="0" applyFont="1" applyFill="1" applyAlignment="1" applyProtection="1">
      <alignment vertical="center" wrapText="1"/>
      <protection hidden="1"/>
    </xf>
    <xf numFmtId="0" fontId="0" fillId="16" borderId="0" xfId="0" applyFill="1"/>
    <xf numFmtId="0" fontId="6" fillId="16" borderId="0" xfId="0" applyFont="1" applyFill="1" applyAlignment="1" applyProtection="1">
      <alignment vertical="center" wrapText="1"/>
      <protection hidden="1"/>
    </xf>
    <xf numFmtId="0" fontId="6" fillId="16" borderId="0" xfId="0" applyFont="1" applyFill="1" applyAlignment="1" applyProtection="1">
      <alignment vertical="center" wrapText="1"/>
      <protection locked="0" hidden="1"/>
    </xf>
    <xf numFmtId="0" fontId="37" fillId="16" borderId="0" xfId="0" applyFont="1" applyFill="1" applyAlignment="1" applyProtection="1">
      <alignment horizontal="left" vertical="center" wrapText="1" indent="2"/>
      <protection hidden="1"/>
    </xf>
    <xf numFmtId="0" fontId="53" fillId="16" borderId="0" xfId="0" applyFont="1" applyFill="1" applyAlignment="1" applyProtection="1">
      <alignment horizontal="left" vertical="center" wrapText="1" indent="2"/>
      <protection hidden="1"/>
    </xf>
    <xf numFmtId="0" fontId="30" fillId="16" borderId="0" xfId="0" applyFont="1" applyFill="1" applyAlignment="1" applyProtection="1">
      <alignment wrapText="1"/>
      <protection hidden="1"/>
    </xf>
    <xf numFmtId="0" fontId="58" fillId="0" borderId="0" xfId="0" applyFont="1" applyAlignment="1" applyProtection="1">
      <alignment vertical="top"/>
      <protection hidden="1"/>
    </xf>
    <xf numFmtId="0" fontId="61" fillId="0" borderId="0" xfId="0" applyFont="1" applyProtection="1">
      <protection hidden="1"/>
    </xf>
    <xf numFmtId="0" fontId="62" fillId="0" borderId="0" xfId="0" applyFont="1" applyProtection="1">
      <protection hidden="1"/>
    </xf>
    <xf numFmtId="0" fontId="6" fillId="16" borderId="0" xfId="0" applyFont="1" applyFill="1" applyAlignment="1" applyProtection="1">
      <alignment horizontal="left" vertical="center" wrapText="1"/>
      <protection hidden="1"/>
    </xf>
    <xf numFmtId="0" fontId="32" fillId="16" borderId="0" xfId="0" applyFont="1" applyFill="1" applyAlignment="1" applyProtection="1">
      <alignment horizontal="center" vertical="center" wrapText="1"/>
      <protection hidden="1"/>
    </xf>
    <xf numFmtId="0" fontId="48" fillId="16" borderId="0" xfId="0" applyFont="1" applyFill="1" applyAlignment="1" applyProtection="1">
      <alignment horizontal="left" wrapText="1"/>
      <protection hidden="1"/>
    </xf>
    <xf numFmtId="0" fontId="57" fillId="16" borderId="0" xfId="0" applyFont="1" applyFill="1" applyAlignment="1" applyProtection="1">
      <alignment horizontal="center" vertical="center" wrapText="1"/>
      <protection hidden="1"/>
    </xf>
    <xf numFmtId="0" fontId="55" fillId="6" borderId="0" xfId="2" applyFont="1" applyFill="1" applyAlignment="1" applyProtection="1">
      <alignment horizontal="center" vertical="center" wrapText="1"/>
      <protection hidden="1"/>
    </xf>
    <xf numFmtId="0" fontId="54" fillId="16" borderId="0" xfId="0" applyFont="1" applyFill="1" applyAlignment="1" applyProtection="1">
      <alignment horizontal="center" vertical="center" wrapText="1"/>
      <protection hidden="1"/>
    </xf>
    <xf numFmtId="0" fontId="52" fillId="16" borderId="0" xfId="0" applyFont="1" applyFill="1" applyAlignment="1" applyProtection="1">
      <alignment horizontal="center" vertical="center" wrapText="1"/>
      <protection hidden="1"/>
    </xf>
    <xf numFmtId="164" fontId="60" fillId="0" borderId="0" xfId="0" quotePrefix="1" applyNumberFormat="1" applyFont="1" applyAlignment="1" applyProtection="1">
      <alignment horizontal="left" vertical="center" wrapText="1"/>
      <protection hidden="1"/>
    </xf>
    <xf numFmtId="164" fontId="60" fillId="0" borderId="0" xfId="0" applyNumberFormat="1" applyFont="1" applyAlignment="1" applyProtection="1">
      <alignment horizontal="left" vertical="center" wrapText="1"/>
      <protection hidden="1"/>
    </xf>
    <xf numFmtId="164" fontId="44" fillId="0" borderId="0" xfId="0" applyNumberFormat="1" applyFont="1" applyAlignment="1" applyProtection="1">
      <alignment horizontal="left" vertical="center" wrapText="1"/>
      <protection hidden="1"/>
    </xf>
    <xf numFmtId="0" fontId="41" fillId="0" borderId="0" xfId="0" quotePrefix="1" applyFont="1" applyAlignment="1" applyProtection="1">
      <alignment horizontal="left" vertical="center" wrapText="1"/>
      <protection hidden="1"/>
    </xf>
    <xf numFmtId="0" fontId="41" fillId="0" borderId="0" xfId="0" applyFont="1" applyAlignment="1" applyProtection="1">
      <alignment horizontal="left" vertical="center" wrapText="1"/>
      <protection hidden="1"/>
    </xf>
    <xf numFmtId="164" fontId="17" fillId="0" borderId="0" xfId="0" applyNumberFormat="1" applyFont="1" applyAlignment="1" applyProtection="1">
      <alignment horizontal="center" vertical="center"/>
      <protection hidden="1"/>
    </xf>
    <xf numFmtId="0" fontId="41" fillId="11" borderId="0" xfId="0" applyFont="1" applyFill="1" applyAlignment="1" applyProtection="1">
      <alignment horizontal="left" vertical="center" wrapText="1"/>
      <protection hidden="1"/>
    </xf>
    <xf numFmtId="0" fontId="8" fillId="10" borderId="0" xfId="0" applyFont="1" applyFill="1" applyAlignment="1" applyProtection="1">
      <alignment horizontal="left" vertical="center" wrapText="1"/>
      <protection hidden="1"/>
    </xf>
    <xf numFmtId="164" fontId="17" fillId="11" borderId="0" xfId="0" applyNumberFormat="1" applyFont="1" applyFill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wrapText="1"/>
      <protection hidden="1"/>
    </xf>
    <xf numFmtId="0" fontId="10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164" fontId="7" fillId="10" borderId="0" xfId="0" applyNumberFormat="1" applyFont="1" applyFill="1" applyAlignment="1" applyProtection="1">
      <alignment horizontal="center" vertical="center"/>
      <protection hidden="1"/>
    </xf>
    <xf numFmtId="3" fontId="7" fillId="10" borderId="0" xfId="0" applyNumberFormat="1" applyFont="1" applyFill="1" applyAlignment="1" applyProtection="1">
      <alignment horizontal="center" vertical="center"/>
      <protection hidden="1"/>
    </xf>
    <xf numFmtId="164" fontId="17" fillId="12" borderId="0" xfId="0" applyNumberFormat="1" applyFont="1" applyFill="1" applyAlignment="1" applyProtection="1">
      <alignment horizontal="center" vertical="center"/>
      <protection hidden="1"/>
    </xf>
    <xf numFmtId="0" fontId="29" fillId="4" borderId="0" xfId="0" applyFont="1" applyFill="1" applyAlignment="1" applyProtection="1">
      <alignment horizontal="center" vertical="center"/>
      <protection hidden="1"/>
    </xf>
    <xf numFmtId="0" fontId="41" fillId="11" borderId="0" xfId="0" quotePrefix="1" applyFont="1" applyFill="1" applyAlignment="1" applyProtection="1">
      <alignment horizontal="left" vertical="center" wrapText="1"/>
      <protection hidden="1"/>
    </xf>
    <xf numFmtId="0" fontId="8" fillId="10" borderId="0" xfId="0" quotePrefix="1" applyFont="1" applyFill="1" applyAlignment="1" applyProtection="1">
      <alignment horizontal="left" vertical="center" wrapText="1"/>
      <protection hidden="1"/>
    </xf>
    <xf numFmtId="165" fontId="17" fillId="11" borderId="0" xfId="0" applyNumberFormat="1" applyFont="1" applyFill="1" applyAlignment="1" applyProtection="1">
      <alignment horizontal="center" vertical="center"/>
      <protection hidden="1"/>
    </xf>
    <xf numFmtId="165" fontId="17" fillId="12" borderId="0" xfId="0" applyNumberFormat="1" applyFont="1" applyFill="1" applyAlignment="1" applyProtection="1">
      <alignment horizontal="center" vertical="center"/>
      <protection hidden="1"/>
    </xf>
    <xf numFmtId="0" fontId="49" fillId="4" borderId="0" xfId="0" applyFont="1" applyFill="1" applyAlignment="1" applyProtection="1">
      <alignment horizontal="center" vertical="center"/>
      <protection hidden="1"/>
    </xf>
    <xf numFmtId="3" fontId="8" fillId="10" borderId="0" xfId="0" quotePrefix="1" applyNumberFormat="1" applyFont="1" applyFill="1" applyAlignment="1" applyProtection="1">
      <alignment horizontal="left" vertical="center" wrapText="1"/>
      <protection hidden="1"/>
    </xf>
    <xf numFmtId="3" fontId="41" fillId="0" borderId="0" xfId="0" quotePrefix="1" applyNumberFormat="1" applyFont="1" applyAlignment="1" applyProtection="1">
      <alignment horizontal="left" vertical="center" wrapText="1"/>
      <protection hidden="1"/>
    </xf>
    <xf numFmtId="3" fontId="41" fillId="11" borderId="0" xfId="0" quotePrefix="1" applyNumberFormat="1" applyFont="1" applyFill="1" applyAlignment="1" applyProtection="1">
      <alignment horizontal="left" vertical="center" wrapText="1"/>
      <protection hidden="1"/>
    </xf>
    <xf numFmtId="3" fontId="17" fillId="11" borderId="0" xfId="0" applyNumberFormat="1" applyFont="1" applyFill="1" applyAlignment="1" applyProtection="1">
      <alignment horizontal="center" vertical="center"/>
      <protection hidden="1"/>
    </xf>
    <xf numFmtId="3" fontId="17" fillId="12" borderId="0" xfId="0" applyNumberFormat="1" applyFont="1" applyFill="1" applyAlignment="1" applyProtection="1">
      <alignment horizontal="center" vertical="center"/>
      <protection hidden="1"/>
    </xf>
    <xf numFmtId="3" fontId="8" fillId="10" borderId="0" xfId="0" applyNumberFormat="1" applyFont="1" applyFill="1" applyAlignment="1" applyProtection="1">
      <alignment horizontal="left" vertical="center" wrapText="1"/>
      <protection hidden="1"/>
    </xf>
    <xf numFmtId="166" fontId="17" fillId="11" borderId="0" xfId="0" applyNumberFormat="1" applyFont="1" applyFill="1" applyAlignment="1" applyProtection="1">
      <alignment horizontal="center" vertical="center"/>
      <protection hidden="1"/>
    </xf>
    <xf numFmtId="166" fontId="17" fillId="12" borderId="0" xfId="0" applyNumberFormat="1" applyFont="1" applyFill="1" applyAlignment="1" applyProtection="1">
      <alignment horizontal="center" vertical="center"/>
      <protection hidden="1"/>
    </xf>
    <xf numFmtId="164" fontId="44" fillId="0" borderId="0" xfId="0" quotePrefix="1" applyNumberFormat="1" applyFont="1" applyAlignment="1" applyProtection="1">
      <alignment horizontal="left" vertical="center" wrapText="1"/>
      <protection hidden="1"/>
    </xf>
    <xf numFmtId="165" fontId="7" fillId="10" borderId="0" xfId="0" applyNumberFormat="1" applyFont="1" applyFill="1" applyAlignment="1" applyProtection="1">
      <alignment horizontal="center" vertical="center"/>
      <protection hidden="1"/>
    </xf>
    <xf numFmtId="166" fontId="7" fillId="10" borderId="0" xfId="0" applyNumberFormat="1" applyFont="1" applyFill="1" applyAlignment="1" applyProtection="1">
      <alignment horizontal="center" vertical="center"/>
      <protection hidden="1"/>
    </xf>
    <xf numFmtId="1" fontId="17" fillId="11" borderId="0" xfId="0" applyNumberFormat="1" applyFont="1" applyFill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/>
      <protection hidden="1"/>
    </xf>
    <xf numFmtId="0" fontId="33" fillId="0" borderId="0" xfId="0" applyFont="1" applyAlignment="1" applyProtection="1">
      <alignment horizontal="center" wrapText="1"/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center" vertical="center" textRotation="90"/>
      <protection hidden="1"/>
    </xf>
    <xf numFmtId="0" fontId="46" fillId="5" borderId="0" xfId="0" applyFont="1" applyFill="1" applyAlignment="1" applyProtection="1">
      <alignment horizontal="center" vertical="center" wrapText="1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164" fontId="63" fillId="0" borderId="0" xfId="0" applyNumberFormat="1" applyFont="1" applyAlignment="1">
      <alignment horizontal="left" vertical="center" wrapText="1"/>
    </xf>
    <xf numFmtId="164" fontId="63" fillId="0" borderId="0" xfId="0" applyNumberFormat="1" applyFont="1" applyAlignment="1" applyProtection="1">
      <alignment horizontal="left" vertical="center" wrapText="1"/>
      <protection hidden="1"/>
    </xf>
    <xf numFmtId="3" fontId="63" fillId="0" borderId="0" xfId="0" applyNumberFormat="1" applyFont="1" applyAlignment="1" applyProtection="1">
      <alignment horizontal="left" vertical="center" wrapText="1"/>
      <protection hidden="1"/>
    </xf>
    <xf numFmtId="0" fontId="65" fillId="0" borderId="0" xfId="0" applyFont="1" applyProtection="1">
      <protection hidden="1"/>
    </xf>
    <xf numFmtId="0" fontId="14" fillId="0" borderId="0" xfId="0" applyFont="1" applyProtection="1">
      <protection hidden="1"/>
    </xf>
  </cellXfs>
  <cellStyles count="3">
    <cellStyle name="Hyperlink" xfId="2" builtinId="8"/>
    <cellStyle name="Normal" xfId="0" builtinId="0"/>
    <cellStyle name="rowfield" xfId="1" xr:uid="{00000000-0005-0000-0000-000002000000}"/>
  </cellStyles>
  <dxfs count="41">
    <dxf>
      <font>
        <color theme="5" tint="0.79998168889431442"/>
      </font>
      <fill>
        <patternFill>
          <bgColor theme="5" tint="-0.49998474074526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0.79998168889431442"/>
      </font>
      <fill>
        <patternFill>
          <bgColor theme="5" tint="-0.49998474074526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0.79998168889431442"/>
      </font>
      <fill>
        <patternFill>
          <bgColor theme="5" tint="-0.499984740745262"/>
        </patternFill>
      </fill>
    </dxf>
    <dxf>
      <font>
        <color theme="5" tint="0.79998168889431442"/>
      </font>
      <fill>
        <patternFill>
          <bgColor theme="5" tint="-0.49998474074526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</dxfs>
  <tableStyles count="0" defaultTableStyle="TableStyleMedium9" defaultPivotStyle="PivotStyleLight16"/>
  <colors>
    <mruColors>
      <color rgb="FFFFFFCC"/>
      <color rgb="FF008000"/>
      <color rgb="FFA50021"/>
      <color rgb="FF009900"/>
      <color rgb="FFD96709"/>
      <color rgb="FF1C39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worksheet" Target="worksheets/sheet13.xml" Id="rId13" /><Relationship Type="http://schemas.openxmlformats.org/officeDocument/2006/relationships/worksheet" Target="worksheets/sheet18.xml" Id="rId18" /><Relationship Type="http://schemas.openxmlformats.org/officeDocument/2006/relationships/worksheet" Target="worksheets/sheet3.xml" Id="rId3" /><Relationship Type="http://schemas.openxmlformats.org/officeDocument/2006/relationships/worksheet" Target="worksheets/sheet21.xml" Id="rId21" /><Relationship Type="http://schemas.openxmlformats.org/officeDocument/2006/relationships/worksheet" Target="worksheets/sheet7.xml" Id="rId7" /><Relationship Type="http://schemas.openxmlformats.org/officeDocument/2006/relationships/worksheet" Target="worksheets/sheet12.xml" Id="rId12" /><Relationship Type="http://schemas.openxmlformats.org/officeDocument/2006/relationships/worksheet" Target="worksheets/sheet17.xml" Id="rId17" /><Relationship Type="http://schemas.openxmlformats.org/officeDocument/2006/relationships/calcChain" Target="calcChain.xml" Id="rId25" /><Relationship Type="http://schemas.openxmlformats.org/officeDocument/2006/relationships/worksheet" Target="worksheets/sheet2.xml" Id="rId2" /><Relationship Type="http://schemas.openxmlformats.org/officeDocument/2006/relationships/worksheet" Target="worksheets/sheet16.xml" Id="rId16" /><Relationship Type="http://schemas.openxmlformats.org/officeDocument/2006/relationships/worksheet" Target="worksheets/sheet20.xml" Id="rId20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1.xml" Id="rId11" /><Relationship Type="http://schemas.openxmlformats.org/officeDocument/2006/relationships/sharedStrings" Target="sharedStrings.xml" Id="rId24" /><Relationship Type="http://schemas.openxmlformats.org/officeDocument/2006/relationships/worksheet" Target="worksheets/sheet5.xml" Id="rId5" /><Relationship Type="http://schemas.openxmlformats.org/officeDocument/2006/relationships/worksheet" Target="worksheets/sheet15.xml" Id="rId15" /><Relationship Type="http://schemas.openxmlformats.org/officeDocument/2006/relationships/styles" Target="styles.xml" Id="rId23" /><Relationship Type="http://schemas.openxmlformats.org/officeDocument/2006/relationships/worksheet" Target="worksheets/sheet10.xml" Id="rId10" /><Relationship Type="http://schemas.openxmlformats.org/officeDocument/2006/relationships/worksheet" Target="worksheets/sheet19.xml" Id="rId19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worksheet" Target="worksheets/sheet14.xml" Id="rId14" /><Relationship Type="http://schemas.openxmlformats.org/officeDocument/2006/relationships/theme" Target="theme/theme1.xml" Id="rId22" /><Relationship Type="http://schemas.openxmlformats.org/officeDocument/2006/relationships/customXml" Target="/customXML/item.xml" Id="Re223b54a671e4082" 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404415887537057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Community!$G$12</c:f>
              <c:strCache>
                <c:ptCount val="1"/>
                <c:pt idx="0">
                  <c:v>Greater Dandenong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Community!$B$14:$B$20</c:f>
              <c:strCache>
                <c:ptCount val="7"/>
                <c:pt idx="0">
                  <c:v>Per cent of residents who feel valued by society, 'never' or 'not often', 2020</c:v>
                </c:pt>
                <c:pt idx="1">
                  <c:v>Per cent of residents who feel that most people could be trusted, 'never' or 'not often', 2020</c:v>
                </c:pt>
                <c:pt idx="2">
                  <c:v>Per cent of residents who talk to friends a few times a month or less often, 2020</c:v>
                </c:pt>
                <c:pt idx="3">
                  <c:v>Per cent of residents who have no close friends or family that they talk to regularly 2020</c:v>
                </c:pt>
                <c:pt idx="4">
                  <c:v>Per cent of residents with 'low/medium' satisfaction with life, 2020</c:v>
                </c:pt>
                <c:pt idx="5">
                  <c:v>Per cent of residents who feel that 'Multiculturalism makes life in your area better' - 'never' or 'not often', 2020</c:v>
                </c:pt>
                <c:pt idx="6">
                  <c:v>Per cent of residents who engaged in voluntary work in the previous 12 months, 2021</c:v>
                </c:pt>
              </c:strCache>
            </c:strRef>
          </c:cat>
          <c:val>
            <c:numRef>
              <c:f>Community!$G$14:$G$20</c:f>
              <c:numCache>
                <c:formatCode>0.0</c:formatCode>
                <c:ptCount val="7"/>
                <c:pt idx="0">
                  <c:v>17.083480000000002</c:v>
                </c:pt>
                <c:pt idx="1">
                  <c:v>22.229109999999999</c:v>
                </c:pt>
                <c:pt idx="2">
                  <c:v>16.646132000000001</c:v>
                </c:pt>
                <c:pt idx="3">
                  <c:v>9.2988350000000004</c:v>
                </c:pt>
                <c:pt idx="4">
                  <c:v>26.29692</c:v>
                </c:pt>
                <c:pt idx="5">
                  <c:v>8.5243590000000005</c:v>
                </c:pt>
                <c:pt idx="6">
                  <c:v>7.6191411685739077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C-4D31-92E9-1A21D11E3514}"/>
            </c:ext>
          </c:extLst>
        </c:ser>
        <c:ser>
          <c:idx val="1"/>
          <c:order val="1"/>
          <c:tx>
            <c:strRef>
              <c:f>Community!$J$12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Community!$B$14:$B$20</c:f>
              <c:strCache>
                <c:ptCount val="7"/>
                <c:pt idx="0">
                  <c:v>Per cent of residents who feel valued by society, 'never' or 'not often', 2020</c:v>
                </c:pt>
                <c:pt idx="1">
                  <c:v>Per cent of residents who feel that most people could be trusted, 'never' or 'not often', 2020</c:v>
                </c:pt>
                <c:pt idx="2">
                  <c:v>Per cent of residents who talk to friends a few times a month or less often, 2020</c:v>
                </c:pt>
                <c:pt idx="3">
                  <c:v>Per cent of residents who have no close friends or family that they talk to regularly 2020</c:v>
                </c:pt>
                <c:pt idx="4">
                  <c:v>Per cent of residents with 'low/medium' satisfaction with life, 2020</c:v>
                </c:pt>
                <c:pt idx="5">
                  <c:v>Per cent of residents who feel that 'Multiculturalism makes life in your area better' - 'never' or 'not often', 2020</c:v>
                </c:pt>
                <c:pt idx="6">
                  <c:v>Per cent of residents who engaged in voluntary work in the previous 12 months, 2021</c:v>
                </c:pt>
              </c:strCache>
            </c:strRef>
          </c:cat>
          <c:val>
            <c:numRef>
              <c:f>Community!$J$14:$J$20</c:f>
              <c:numCache>
                <c:formatCode>0.0</c:formatCode>
                <c:ptCount val="7"/>
                <c:pt idx="0">
                  <c:v>10.786945193548386</c:v>
                </c:pt>
                <c:pt idx="1">
                  <c:v>13.612406290322577</c:v>
                </c:pt>
                <c:pt idx="2">
                  <c:v>18.302908351612906</c:v>
                </c:pt>
                <c:pt idx="3">
                  <c:v>4.7193062758620687</c:v>
                </c:pt>
                <c:pt idx="4">
                  <c:v>22.516987096774194</c:v>
                </c:pt>
                <c:pt idx="5">
                  <c:v>6.4880088333333328</c:v>
                </c:pt>
                <c:pt idx="6">
                  <c:v>12.776822315721633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C-4D31-92E9-1A21D11E3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49555917027738"/>
          <c:y val="0.8660779656641282"/>
          <c:w val="0.18315709165239172"/>
          <c:h val="0.10887724280366594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4194748736846654"/>
          <c:h val="0.94994875257744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Health!$G$12</c:f>
              <c:strCache>
                <c:ptCount val="1"/>
                <c:pt idx="0">
                  <c:v>Greater Dandenong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Health!$B$14:$B$22</c:f>
              <c:strCache>
                <c:ptCount val="9"/>
                <c:pt idx="0">
                  <c:v>Per cent of persons living with disability, 2021</c:v>
                </c:pt>
                <c:pt idx="1">
                  <c:v>Per cent of persons who have arthritis, 2021</c:v>
                </c:pt>
                <c:pt idx="2">
                  <c:v>Per cent of persons who have asthma, 2021</c:v>
                </c:pt>
                <c:pt idx="3">
                  <c:v>Per cent of persons who have cancer, 2021</c:v>
                </c:pt>
                <c:pt idx="4">
                  <c:v>Per cent of persons who have dementia, 2021</c:v>
                </c:pt>
                <c:pt idx="5">
                  <c:v>Per cent of persons who have diabetes mellitus, 2021</c:v>
                </c:pt>
                <c:pt idx="6">
                  <c:v>Per cent of persons who have heart disease, 2021</c:v>
                </c:pt>
                <c:pt idx="7">
                  <c:v>Per cent of persons who have lung disease, 2021</c:v>
                </c:pt>
                <c:pt idx="8">
                  <c:v>Per cent of persons who have a mental health condition, 2021</c:v>
                </c:pt>
              </c:strCache>
            </c:strRef>
          </c:cat>
          <c:val>
            <c:numRef>
              <c:f>Health!$G$14:$G$22</c:f>
              <c:numCache>
                <c:formatCode>0.0</c:formatCode>
                <c:ptCount val="9"/>
                <c:pt idx="0">
                  <c:v>6.8297347273097984</c:v>
                </c:pt>
                <c:pt idx="1">
                  <c:v>6.5687726225732144</c:v>
                </c:pt>
                <c:pt idx="2">
                  <c:v>6.9629538225293413</c:v>
                </c:pt>
                <c:pt idx="3">
                  <c:v>2.0545409674234945</c:v>
                </c:pt>
                <c:pt idx="4">
                  <c:v>0.90764505868158385</c:v>
                </c:pt>
                <c:pt idx="5">
                  <c:v>6.6236152243062412</c:v>
                </c:pt>
                <c:pt idx="6">
                  <c:v>3.4948447954370958</c:v>
                </c:pt>
                <c:pt idx="7">
                  <c:v>1.2373862016014041</c:v>
                </c:pt>
                <c:pt idx="8">
                  <c:v>6.5118734232751994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D-4BB2-880D-CFC924A1E22A}"/>
            </c:ext>
          </c:extLst>
        </c:ser>
        <c:ser>
          <c:idx val="1"/>
          <c:order val="1"/>
          <c:tx>
            <c:strRef>
              <c:f>Health!$J$12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Health!$B$14:$B$22</c:f>
              <c:strCache>
                <c:ptCount val="9"/>
                <c:pt idx="0">
                  <c:v>Per cent of persons living with disability, 2021</c:v>
                </c:pt>
                <c:pt idx="1">
                  <c:v>Per cent of persons who have arthritis, 2021</c:v>
                </c:pt>
                <c:pt idx="2">
                  <c:v>Per cent of persons who have asthma, 2021</c:v>
                </c:pt>
                <c:pt idx="3">
                  <c:v>Per cent of persons who have cancer, 2021</c:v>
                </c:pt>
                <c:pt idx="4">
                  <c:v>Per cent of persons who have dementia, 2021</c:v>
                </c:pt>
                <c:pt idx="5">
                  <c:v>Per cent of persons who have diabetes mellitus, 2021</c:v>
                </c:pt>
                <c:pt idx="6">
                  <c:v>Per cent of persons who have heart disease, 2021</c:v>
                </c:pt>
                <c:pt idx="7">
                  <c:v>Per cent of persons who have lung disease, 2021</c:v>
                </c:pt>
                <c:pt idx="8">
                  <c:v>Per cent of persons who have a mental health condition, 2021</c:v>
                </c:pt>
              </c:strCache>
            </c:strRef>
          </c:cat>
          <c:val>
            <c:numRef>
              <c:f>Health!$J$14:$J$22</c:f>
              <c:numCache>
                <c:formatCode>0.0</c:formatCode>
                <c:ptCount val="9"/>
                <c:pt idx="0">
                  <c:v>5.8</c:v>
                </c:pt>
                <c:pt idx="1">
                  <c:v>6.9480555131920081</c:v>
                </c:pt>
                <c:pt idx="2">
                  <c:v>7.8561740633419754</c:v>
                </c:pt>
                <c:pt idx="3">
                  <c:v>2.4924609831731992</c:v>
                </c:pt>
                <c:pt idx="4">
                  <c:v>0.67292969345737375</c:v>
                </c:pt>
                <c:pt idx="5">
                  <c:v>4.4719434700828637</c:v>
                </c:pt>
                <c:pt idx="6">
                  <c:v>3.3317472421330896</c:v>
                </c:pt>
                <c:pt idx="7">
                  <c:v>1.1982105637740836</c:v>
                </c:pt>
                <c:pt idx="8">
                  <c:v>8.098724009963906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3D-4BB2-880D-CFC924A1E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563632699477462"/>
          <c:y val="0.885777166437414"/>
          <c:w val="0.18132893808749226"/>
          <c:h val="0.10450714293450596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38996544681506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Nutrition!$G$12</c:f>
              <c:strCache>
                <c:ptCount val="1"/>
                <c:pt idx="0">
                  <c:v>Greater Dandenong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Nutrition!$B$13:$B$21</c:f>
              <c:strCache>
                <c:ptCount val="9"/>
                <c:pt idx="0">
                  <c:v>Per cent of residents who meet fruit consumption guidelines, 2017</c:v>
                </c:pt>
                <c:pt idx="1">
                  <c:v>Per cent of residents who met vegetable consumption guidelines , 2017</c:v>
                </c:pt>
                <c:pt idx="2">
                  <c:v>Per cent of residents who consume take-away meals, or snacks, more than once a week, 2017</c:v>
                </c:pt>
                <c:pt idx="3">
                  <c:v>Per cent of residents who consume sugar-sweetened soft drinks daily, 2017</c:v>
                </c:pt>
                <c:pt idx="4">
                  <c:v>Per cent of residents who ran out of money to buy food during the past 12 months, 2020</c:v>
                </c:pt>
                <c:pt idx="5">
                  <c:v>Per cent of residents who with a sedentary level of activity, 2017</c:v>
                </c:pt>
                <c:pt idx="6">
                  <c:v>Per cent of residents who are obese, 2020</c:v>
                </c:pt>
                <c:pt idx="7">
                  <c:v>Per cent of residents with increased lifetime risk of alcohol-related harm, 2017</c:v>
                </c:pt>
                <c:pt idx="8">
                  <c:v>Per cent of residents who are current smokers, 2020</c:v>
                </c:pt>
              </c:strCache>
            </c:strRef>
          </c:cat>
          <c:val>
            <c:numRef>
              <c:f>Nutrition!$G$13:$G$21</c:f>
              <c:numCache>
                <c:formatCode>0.0</c:formatCode>
                <c:ptCount val="9"/>
                <c:pt idx="0">
                  <c:v>37.92</c:v>
                </c:pt>
                <c:pt idx="1">
                  <c:v>1.49</c:v>
                </c:pt>
                <c:pt idx="2">
                  <c:v>15.3</c:v>
                </c:pt>
                <c:pt idx="3">
                  <c:v>11.3</c:v>
                </c:pt>
                <c:pt idx="4">
                  <c:v>12.93365</c:v>
                </c:pt>
                <c:pt idx="5">
                  <c:v>7.06</c:v>
                </c:pt>
                <c:pt idx="6">
                  <c:v>18.830179999999999</c:v>
                </c:pt>
                <c:pt idx="7">
                  <c:v>41.31</c:v>
                </c:pt>
                <c:pt idx="8">
                  <c:v>13.05475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F-4C0B-9CCF-9E92107E90D1}"/>
            </c:ext>
          </c:extLst>
        </c:ser>
        <c:ser>
          <c:idx val="1"/>
          <c:order val="1"/>
          <c:tx>
            <c:strRef>
              <c:f>Nutrition!$J$12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Nutrition!$B$13:$B$21</c:f>
              <c:strCache>
                <c:ptCount val="9"/>
                <c:pt idx="0">
                  <c:v>Per cent of residents who meet fruit consumption guidelines, 2017</c:v>
                </c:pt>
                <c:pt idx="1">
                  <c:v>Per cent of residents who met vegetable consumption guidelines , 2017</c:v>
                </c:pt>
                <c:pt idx="2">
                  <c:v>Per cent of residents who consume take-away meals, or snacks, more than once a week, 2017</c:v>
                </c:pt>
                <c:pt idx="3">
                  <c:v>Per cent of residents who consume sugar-sweetened soft drinks daily, 2017</c:v>
                </c:pt>
                <c:pt idx="4">
                  <c:v>Per cent of residents who ran out of money to buy food during the past 12 months, 2020</c:v>
                </c:pt>
                <c:pt idx="5">
                  <c:v>Per cent of residents who with a sedentary level of activity, 2017</c:v>
                </c:pt>
                <c:pt idx="6">
                  <c:v>Per cent of residents who are obese, 2020</c:v>
                </c:pt>
                <c:pt idx="7">
                  <c:v>Per cent of residents with increased lifetime risk of alcohol-related harm, 2017</c:v>
                </c:pt>
                <c:pt idx="8">
                  <c:v>Per cent of residents who are current smokers, 2020</c:v>
                </c:pt>
              </c:strCache>
            </c:strRef>
          </c:cat>
          <c:val>
            <c:numRef>
              <c:f>Nutrition!$J$13:$J$21</c:f>
              <c:numCache>
                <c:formatCode>0.0</c:formatCode>
                <c:ptCount val="9"/>
                <c:pt idx="0">
                  <c:v>43.82322580645161</c:v>
                </c:pt>
                <c:pt idx="1">
                  <c:v>5.2574193548387083</c:v>
                </c:pt>
                <c:pt idx="2">
                  <c:v>15.21935483870968</c:v>
                </c:pt>
                <c:pt idx="3">
                  <c:v>9.1193548387096754</c:v>
                </c:pt>
                <c:pt idx="4">
                  <c:v>5.8868295862068969</c:v>
                </c:pt>
                <c:pt idx="5">
                  <c:v>2.6667741935483877</c:v>
                </c:pt>
                <c:pt idx="6">
                  <c:v>18.20337864516129</c:v>
                </c:pt>
                <c:pt idx="7">
                  <c:v>59.627741935483883</c:v>
                </c:pt>
                <c:pt idx="8">
                  <c:v>11.202443161290322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AF-4C0B-9CCF-9E92107E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283925204047846"/>
          <c:y val="0.17475683186660487"/>
          <c:w val="0.19412601304178845"/>
          <c:h val="9.6051833761421526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Safety!$G$12</c:f>
              <c:strCache>
                <c:ptCount val="1"/>
                <c:pt idx="0">
                  <c:v>Greater Dandenong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Safety!$B$13:$B$15</c:f>
              <c:strCache>
                <c:ptCount val="3"/>
                <c:pt idx="0">
                  <c:v>Total offence rate, per 100,000 pop., 2023/24</c:v>
                </c:pt>
                <c:pt idx="1">
                  <c:v>Property offence rate, per 100,000 pop., 2023/24</c:v>
                </c:pt>
                <c:pt idx="2">
                  <c:v>Violent offence rate, per 100,000 pop., 2023/24</c:v>
                </c:pt>
              </c:strCache>
            </c:strRef>
          </c:cat>
          <c:val>
            <c:numRef>
              <c:f>Safety!$G$13:$G$15</c:f>
              <c:numCache>
                <c:formatCode>#,##0</c:formatCode>
                <c:ptCount val="3"/>
                <c:pt idx="0">
                  <c:v>11782.016215688191</c:v>
                </c:pt>
                <c:pt idx="1">
                  <c:v>6563.2021099931617</c:v>
                </c:pt>
                <c:pt idx="2">
                  <c:v>1835.254469082739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2-4339-B7B8-EABA2A0AA199}"/>
            </c:ext>
          </c:extLst>
        </c:ser>
        <c:ser>
          <c:idx val="1"/>
          <c:order val="1"/>
          <c:tx>
            <c:strRef>
              <c:f>Safety!$J$12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Safety!$B$13:$B$15</c:f>
              <c:strCache>
                <c:ptCount val="3"/>
                <c:pt idx="0">
                  <c:v>Total offence rate, per 100,000 pop., 2023/24</c:v>
                </c:pt>
                <c:pt idx="1">
                  <c:v>Property offence rate, per 100,000 pop., 2023/24</c:v>
                </c:pt>
                <c:pt idx="2">
                  <c:v>Violent offence rate, per 100,000 pop., 2023/24</c:v>
                </c:pt>
              </c:strCache>
            </c:strRef>
          </c:cat>
          <c:val>
            <c:numRef>
              <c:f>Safety!$J$13:$J$15</c:f>
              <c:numCache>
                <c:formatCode>#,##0</c:formatCode>
                <c:ptCount val="3"/>
                <c:pt idx="0">
                  <c:v>7760</c:v>
                </c:pt>
                <c:pt idx="1">
                  <c:v>4700.0443284243711</c:v>
                </c:pt>
                <c:pt idx="2">
                  <c:v>1174.3318877732511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2-4339-B7B8-EABA2A0AA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711566183021985"/>
          <c:y val="0.79216733383187432"/>
          <c:w val="0.18498524521729118"/>
          <c:h val="0.12398555803092375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Safety!$G$12</c:f>
              <c:strCache>
                <c:ptCount val="1"/>
                <c:pt idx="0">
                  <c:v>Greater Dandenong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Safety!$B$16:$B$18</c:f>
              <c:strCache>
                <c:ptCount val="3"/>
                <c:pt idx="0">
                  <c:v>Drug offence rate, per 100,000 pop., 2023/24</c:v>
                </c:pt>
                <c:pt idx="1">
                  <c:v>Rate of Family related violent offences, per 100,000 women, female victims, 2023/24</c:v>
                </c:pt>
                <c:pt idx="2">
                  <c:v>Per cent of people who do not feel safe walking alone at night in their neighbourhood, 2015</c:v>
                </c:pt>
              </c:strCache>
            </c:strRef>
          </c:cat>
          <c:val>
            <c:numRef>
              <c:f>Safety!$G$16:$G$18</c:f>
              <c:numCache>
                <c:formatCode>#,##0</c:formatCode>
                <c:ptCount val="3"/>
                <c:pt idx="0">
                  <c:v>860.84790465956826</c:v>
                </c:pt>
                <c:pt idx="1">
                  <c:v>954.86959070040041</c:v>
                </c:pt>
                <c:pt idx="2" formatCode="0.0">
                  <c:v>63.7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70-4C38-9A0A-7BD98ACA2E2D}"/>
            </c:ext>
          </c:extLst>
        </c:ser>
        <c:ser>
          <c:idx val="1"/>
          <c:order val="1"/>
          <c:tx>
            <c:strRef>
              <c:f>Safety!$J$12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Safety!$B$16:$B$18</c:f>
              <c:strCache>
                <c:ptCount val="3"/>
                <c:pt idx="0">
                  <c:v>Drug offence rate, per 100,000 pop., 2023/24</c:v>
                </c:pt>
                <c:pt idx="1">
                  <c:v>Rate of Family related violent offences, per 100,000 women, female victims, 2023/24</c:v>
                </c:pt>
                <c:pt idx="2">
                  <c:v>Per cent of people who do not feel safe walking alone at night in their neighbourhood, 2015</c:v>
                </c:pt>
              </c:strCache>
            </c:strRef>
          </c:cat>
          <c:val>
            <c:numRef>
              <c:f>Safety!$J$16:$J$18</c:f>
              <c:numCache>
                <c:formatCode>#,##0</c:formatCode>
                <c:ptCount val="3"/>
                <c:pt idx="0">
                  <c:v>441.29063732078066</c:v>
                </c:pt>
                <c:pt idx="1">
                  <c:v>607</c:v>
                </c:pt>
                <c:pt idx="2" formatCode="0.0">
                  <c:v>44.5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70-4C38-9A0A-7BD98ACA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101109847557905"/>
          <c:y val="0.80724251177145556"/>
          <c:w val="0.18498524521729118"/>
          <c:h val="0.12398555803092375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'Early Years'!$G$12</c:f>
              <c:strCache>
                <c:ptCount val="1"/>
                <c:pt idx="0">
                  <c:v>Greater Dandenong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'Early Years'!$B$14:$B$18</c:f>
              <c:strCache>
                <c:ptCount val="5"/>
                <c:pt idx="0">
                  <c:v>Per cent of children who were presented for their 3-year key ages-and-stages visit, 2017</c:v>
                </c:pt>
                <c:pt idx="1">
                  <c:v>Per cent of children fully breast feeding at 3 months, 2017/18</c:v>
                </c:pt>
                <c:pt idx="2">
                  <c:v>Per cent of prep. pupils developmentally vulnerable in 1 or more domains, 2021</c:v>
                </c:pt>
                <c:pt idx="3">
                  <c:v> Child protection investigations completed per 1,000 eligible pop., 2014</c:v>
                </c:pt>
                <c:pt idx="4">
                  <c:v>0</c:v>
                </c:pt>
              </c:strCache>
            </c:strRef>
          </c:cat>
          <c:val>
            <c:numRef>
              <c:f>'Early Years'!$G$14:$G$18</c:f>
              <c:numCache>
                <c:formatCode>0.0</c:formatCode>
                <c:ptCount val="5"/>
                <c:pt idx="0">
                  <c:v>69.40974773450894</c:v>
                </c:pt>
                <c:pt idx="1">
                  <c:v>52.503265128428389</c:v>
                </c:pt>
                <c:pt idx="2">
                  <c:v>28.2</c:v>
                </c:pt>
                <c:pt idx="3">
                  <c:v>23.5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B-4E17-B4DF-19D8561ABF85}"/>
            </c:ext>
          </c:extLst>
        </c:ser>
        <c:ser>
          <c:idx val="1"/>
          <c:order val="1"/>
          <c:tx>
            <c:strRef>
              <c:f>'Early Years'!$J$12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'Early Years'!$B$14:$B$18</c:f>
              <c:strCache>
                <c:ptCount val="5"/>
                <c:pt idx="0">
                  <c:v>Per cent of children who were presented for their 3-year key ages-and-stages visit, 2017</c:v>
                </c:pt>
                <c:pt idx="1">
                  <c:v>Per cent of children fully breast feeding at 3 months, 2017/18</c:v>
                </c:pt>
                <c:pt idx="2">
                  <c:v>Per cent of prep. pupils developmentally vulnerable in 1 or more domains, 2021</c:v>
                </c:pt>
                <c:pt idx="3">
                  <c:v> Child protection investigations completed per 1,000 eligible pop., 2014</c:v>
                </c:pt>
                <c:pt idx="4">
                  <c:v>0</c:v>
                </c:pt>
              </c:strCache>
            </c:strRef>
          </c:cat>
          <c:val>
            <c:numRef>
              <c:f>'Early Years'!$J$14:$J$18</c:f>
              <c:numCache>
                <c:formatCode>0.0</c:formatCode>
                <c:ptCount val="5"/>
                <c:pt idx="0">
                  <c:v>60.801829829093322</c:v>
                </c:pt>
                <c:pt idx="1">
                  <c:v>51.031679695822476</c:v>
                </c:pt>
                <c:pt idx="2">
                  <c:v>17.716129032258063</c:v>
                </c:pt>
                <c:pt idx="3">
                  <c:v>12.725806451612904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5B-4E17-B4DF-19D8561AB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2843340194907078"/>
          <c:y val="0.84741942335747322"/>
          <c:w val="0.16487552465356875"/>
          <c:h val="0.122451482383816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'Young People'!$G$12</c:f>
              <c:strCache>
                <c:ptCount val="1"/>
                <c:pt idx="0">
                  <c:v>Greater Dandenong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'Young People'!$B$14:$B$17</c:f>
              <c:strCache>
                <c:ptCount val="4"/>
                <c:pt idx="0">
                  <c:v>Per cent of women aged 20-24, who had given birth, 2021</c:v>
                </c:pt>
                <c:pt idx="1">
                  <c:v>Per cent of  20-24 year olds who had left school before completing year 11, 2021</c:v>
                </c:pt>
                <c:pt idx="2">
                  <c:v>Per cent of 20-24 year-olds who are not in paid employment or in formal educations, 2021</c:v>
                </c:pt>
                <c:pt idx="3">
                  <c:v>Unemployment rate among 20-24 year olds, 2021</c:v>
                </c:pt>
              </c:strCache>
            </c:strRef>
          </c:cat>
          <c:val>
            <c:numRef>
              <c:f>'Young People'!$G$14:$G$17</c:f>
              <c:numCache>
                <c:formatCode>0.0</c:formatCode>
                <c:ptCount val="4"/>
                <c:pt idx="0">
                  <c:v>7.8259092766653051</c:v>
                </c:pt>
                <c:pt idx="1">
                  <c:v>8.1360390830514842</c:v>
                </c:pt>
                <c:pt idx="2">
                  <c:v>13.187019320952917</c:v>
                </c:pt>
                <c:pt idx="3">
                  <c:v>11.116631474351012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1-430A-9D1B-74D0491FE2B5}"/>
            </c:ext>
          </c:extLst>
        </c:ser>
        <c:ser>
          <c:idx val="1"/>
          <c:order val="1"/>
          <c:tx>
            <c:strRef>
              <c:f>'Young People'!$J$12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'Young People'!$B$14:$B$17</c:f>
              <c:strCache>
                <c:ptCount val="4"/>
                <c:pt idx="0">
                  <c:v>Per cent of women aged 20-24, who had given birth, 2021</c:v>
                </c:pt>
                <c:pt idx="1">
                  <c:v>Per cent of  20-24 year olds who had left school before completing year 11, 2021</c:v>
                </c:pt>
                <c:pt idx="2">
                  <c:v>Per cent of 20-24 year-olds who are not in paid employment or in formal educations, 2021</c:v>
                </c:pt>
                <c:pt idx="3">
                  <c:v>Unemployment rate among 20-24 year olds, 2021</c:v>
                </c:pt>
              </c:strCache>
            </c:strRef>
          </c:cat>
          <c:val>
            <c:numRef>
              <c:f>'Young People'!$J$14:$J$17</c:f>
              <c:numCache>
                <c:formatCode>0.0</c:formatCode>
                <c:ptCount val="4"/>
                <c:pt idx="0">
                  <c:v>4.1288689106122556</c:v>
                </c:pt>
                <c:pt idx="1">
                  <c:v>6.3273493484426542</c:v>
                </c:pt>
                <c:pt idx="2">
                  <c:v>9.4889317053000841</c:v>
                </c:pt>
                <c:pt idx="3">
                  <c:v>9.2367053062979974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1-430A-9D1B-74D0491FE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2477709481927186"/>
          <c:y val="8.9257532432775066E-2"/>
          <c:w val="0.16487552465356875"/>
          <c:h val="0.1163086501486062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Families!$G$12</c:f>
              <c:strCache>
                <c:ptCount val="1"/>
                <c:pt idx="0">
                  <c:v>Greater Dandenong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Families!$B$13:$B$16</c:f>
              <c:strCache>
                <c:ptCount val="4"/>
                <c:pt idx="0">
                  <c:v>Per cent of families with children that are one-parent families, 2021</c:v>
                </c:pt>
                <c:pt idx="1">
                  <c:v>Per cent of two-parent families with no parent in paid work, 2021</c:v>
                </c:pt>
                <c:pt idx="2">
                  <c:v>Birth rate per 1,000 women aged 20-24, 2022</c:v>
                </c:pt>
                <c:pt idx="3">
                  <c:v>Average number of children born to women in their lifetime, based on current birth rates, 2022</c:v>
                </c:pt>
              </c:strCache>
            </c:strRef>
          </c:cat>
          <c:val>
            <c:numRef>
              <c:f>Families!$G$13:$G$16</c:f>
              <c:numCache>
                <c:formatCode>0.0</c:formatCode>
                <c:ptCount val="4"/>
                <c:pt idx="0">
                  <c:v>28.44053851907255</c:v>
                </c:pt>
                <c:pt idx="1">
                  <c:v>17.121865516690622</c:v>
                </c:pt>
                <c:pt idx="2" formatCode="#,##0.0">
                  <c:v>27.983795712834993</c:v>
                </c:pt>
                <c:pt idx="3">
                  <c:v>1.3700007539165771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5-46C5-93D0-257A4FF9BF70}"/>
            </c:ext>
          </c:extLst>
        </c:ser>
        <c:ser>
          <c:idx val="1"/>
          <c:order val="1"/>
          <c:tx>
            <c:strRef>
              <c:f>Families!$J$12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Families!$B$13:$B$16</c:f>
              <c:strCache>
                <c:ptCount val="4"/>
                <c:pt idx="0">
                  <c:v>Per cent of families with children that are one-parent families, 2021</c:v>
                </c:pt>
                <c:pt idx="1">
                  <c:v>Per cent of two-parent families with no parent in paid work, 2021</c:v>
                </c:pt>
                <c:pt idx="2">
                  <c:v>Birth rate per 1,000 women aged 20-24, 2022</c:v>
                </c:pt>
                <c:pt idx="3">
                  <c:v>Average number of children born to women in their lifetime, based on current birth rates, 2022</c:v>
                </c:pt>
              </c:strCache>
            </c:strRef>
          </c:cat>
          <c:val>
            <c:numRef>
              <c:f>Families!$J$13:$J$16</c:f>
              <c:numCache>
                <c:formatCode>0.0</c:formatCode>
                <c:ptCount val="4"/>
                <c:pt idx="0">
                  <c:v>23.851661100670615</c:v>
                </c:pt>
                <c:pt idx="1">
                  <c:v>8.4970204700647898</c:v>
                </c:pt>
                <c:pt idx="2" formatCode="#,##0.0">
                  <c:v>18</c:v>
                </c:pt>
                <c:pt idx="3">
                  <c:v>1.4256727157270994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5-46C5-93D0-257A4FF9B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552663778088073"/>
          <c:y val="0.80604292956531132"/>
          <c:w val="0.18864155234709007"/>
          <c:h val="0.16702017042390246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Families!$G$12</c:f>
              <c:strCache>
                <c:ptCount val="1"/>
                <c:pt idx="0">
                  <c:v>Greater Dandenong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Families!$B$17:$B$19</c:f>
              <c:strCache>
                <c:ptCount val="3"/>
                <c:pt idx="0">
                  <c:v>Median weekly household gross income: two-parent families, 2021</c:v>
                </c:pt>
                <c:pt idx="1">
                  <c:v>Median weekly household gross income: one-parent families, 2021</c:v>
                </c:pt>
                <c:pt idx="2">
                  <c:v>Rate of Police callouts to family incidents, per 100,000 residents, 2023/24</c:v>
                </c:pt>
              </c:strCache>
            </c:strRef>
          </c:cat>
          <c:val>
            <c:numRef>
              <c:f>Families!$G$17:$G$19</c:f>
              <c:numCache>
                <c:formatCode>"$"#,##0</c:formatCode>
                <c:ptCount val="3"/>
                <c:pt idx="0">
                  <c:v>1985.7211231652841</c:v>
                </c:pt>
                <c:pt idx="1">
                  <c:v>1134.6385542168675</c:v>
                </c:pt>
                <c:pt idx="2" formatCode="#,##0">
                  <c:v>1618.5161668457556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5-4D57-9B2D-B5154D9D9EF9}"/>
            </c:ext>
          </c:extLst>
        </c:ser>
        <c:ser>
          <c:idx val="1"/>
          <c:order val="1"/>
          <c:tx>
            <c:strRef>
              <c:f>Families!$J$12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Families!$B$17:$B$19</c:f>
              <c:strCache>
                <c:ptCount val="3"/>
                <c:pt idx="0">
                  <c:v>Median weekly household gross income: two-parent families, 2021</c:v>
                </c:pt>
                <c:pt idx="1">
                  <c:v>Median weekly household gross income: one-parent families, 2021</c:v>
                </c:pt>
                <c:pt idx="2">
                  <c:v>Rate of Police callouts to family incidents, per 100,000 residents, 2023/24</c:v>
                </c:pt>
              </c:strCache>
            </c:strRef>
          </c:cat>
          <c:val>
            <c:numRef>
              <c:f>Families!$J$17:$J$19</c:f>
              <c:numCache>
                <c:formatCode>"$"#,##0</c:formatCode>
                <c:ptCount val="3"/>
                <c:pt idx="0">
                  <c:v>3120.9514559579711</c:v>
                </c:pt>
                <c:pt idx="1">
                  <c:v>1351.0680267896173</c:v>
                </c:pt>
                <c:pt idx="2" formatCode="#,##0">
                  <c:v>1446.7148934309607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85-4D57-9B2D-B5154D9D9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552663778088073"/>
          <c:y val="0.7796033661981363"/>
          <c:w val="0.18864155234709007"/>
          <c:h val="0.19345937774970107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'Older People'!$G$12</c:f>
              <c:strCache>
                <c:ptCount val="1"/>
                <c:pt idx="0">
                  <c:v>Greater Dandenong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'Older People'!$B$14:$B$19</c:f>
              <c:strCache>
                <c:ptCount val="6"/>
                <c:pt idx="0">
                  <c:v>Per cent of 55-59 year olds in paid employment, 2021</c:v>
                </c:pt>
                <c:pt idx="1">
                  <c:v>Per cent of persons 65+ who are in paid employment, 2021</c:v>
                </c:pt>
                <c:pt idx="2">
                  <c:v>Aged pension recipients as a percentage of persons aged 65 or more, 2024</c:v>
                </c:pt>
                <c:pt idx="3">
                  <c:v>Per cent of persons 65+ and living in a private dwelling, who are renting their accommodation, 2021</c:v>
                </c:pt>
                <c:pt idx="4">
                  <c:v>Per cent of persons 65+ who volunteered in the previous 12 months, 2021</c:v>
                </c:pt>
                <c:pt idx="5">
                  <c:v>Per cent of persons aged 65+, who are living with disability, 2021</c:v>
                </c:pt>
              </c:strCache>
            </c:strRef>
          </c:cat>
          <c:val>
            <c:numRef>
              <c:f>'Older People'!$G$14:$G$19</c:f>
              <c:numCache>
                <c:formatCode>#,##0.0</c:formatCode>
                <c:ptCount val="6"/>
                <c:pt idx="0" formatCode="0.0">
                  <c:v>63.774678500271683</c:v>
                </c:pt>
                <c:pt idx="1">
                  <c:v>10.000429941098069</c:v>
                </c:pt>
                <c:pt idx="2" formatCode="0.0">
                  <c:v>70.348991082666217</c:v>
                </c:pt>
                <c:pt idx="3">
                  <c:v>16.30593607305936</c:v>
                </c:pt>
                <c:pt idx="4" formatCode="0.0">
                  <c:v>7.4737068040352002</c:v>
                </c:pt>
                <c:pt idx="5">
                  <c:v>29.517586660443801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9-4EE3-86BD-AA5A8DCD072D}"/>
            </c:ext>
          </c:extLst>
        </c:ser>
        <c:ser>
          <c:idx val="1"/>
          <c:order val="1"/>
          <c:tx>
            <c:strRef>
              <c:f>'Older People'!$J$12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'Older People'!$B$14:$B$19</c:f>
              <c:strCache>
                <c:ptCount val="6"/>
                <c:pt idx="0">
                  <c:v>Per cent of 55-59 year olds in paid employment, 2021</c:v>
                </c:pt>
                <c:pt idx="1">
                  <c:v>Per cent of persons 65+ who are in paid employment, 2021</c:v>
                </c:pt>
                <c:pt idx="2">
                  <c:v>Aged pension recipients as a percentage of persons aged 65 or more, 2024</c:v>
                </c:pt>
                <c:pt idx="3">
                  <c:v>Per cent of persons 65+ and living in a private dwelling, who are renting their accommodation, 2021</c:v>
                </c:pt>
                <c:pt idx="4">
                  <c:v>Per cent of persons 65+ who volunteered in the previous 12 months, 2021</c:v>
                </c:pt>
                <c:pt idx="5">
                  <c:v>Per cent of persons aged 65+, who are living with disability, 2021</c:v>
                </c:pt>
              </c:strCache>
            </c:strRef>
          </c:cat>
          <c:val>
            <c:numRef>
              <c:f>'Older People'!$J$14:$J$19</c:f>
              <c:numCache>
                <c:formatCode>#,##0.0</c:formatCode>
                <c:ptCount val="6"/>
                <c:pt idx="0" formatCode="0.0">
                  <c:v>76.527435139132109</c:v>
                </c:pt>
                <c:pt idx="1">
                  <c:v>14.684078467153286</c:v>
                </c:pt>
                <c:pt idx="2" formatCode="0.0">
                  <c:v>50.841657995505749</c:v>
                </c:pt>
                <c:pt idx="3">
                  <c:v>11.303421113599505</c:v>
                </c:pt>
                <c:pt idx="4" formatCode="0.0">
                  <c:v>13.731855316732478</c:v>
                </c:pt>
                <c:pt idx="5">
                  <c:v>22.114409554217634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E9-4EE3-86BD-AA5A8DCD0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00421770861823"/>
          <c:y val="0.63906711237964087"/>
          <c:w val="0.19778232017158734"/>
          <c:h val="9.3846939795431086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43354353109844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Gender!$G$12</c:f>
              <c:strCache>
                <c:ptCount val="1"/>
                <c:pt idx="0">
                  <c:v>Greater Dandenong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Gender!$B$13:$B$21</c:f>
              <c:strCache>
                <c:ptCount val="9"/>
                <c:pt idx="0">
                  <c:v>Proportion of men aged 20-24 who had left school before completing year 11: per cent higher or lower than women</c:v>
                </c:pt>
                <c:pt idx="1">
                  <c:v>Proportion of women aged 25-44 who hold a university degree: per cent higher or lower than men</c:v>
                </c:pt>
                <c:pt idx="2">
                  <c:v>Proportion of men aged 15+ who are in paid employment: per cent higher or lower than women</c:v>
                </c:pt>
                <c:pt idx="3">
                  <c:v>Proportion of employed women working as managers or professionals: per cent higher or lower than males</c:v>
                </c:pt>
                <c:pt idx="4">
                  <c:v>Average incomes among males aged 15-64: per cent higher or lower than female incomes, 2021</c:v>
                </c:pt>
                <c:pt idx="5">
                  <c:v>Average hourly income among employed males  aged 15-64: per cent higher or lower than female hourly income, 2021</c:v>
                </c:pt>
                <c:pt idx="6">
                  <c:v>Female  average hours worked at home: per cent higher or lower than males, 2021</c:v>
                </c:pt>
                <c:pt idx="7">
                  <c:v>Proportion of women who provide unpaid care each week for a person with a disability: per cent higher or lower than men, 2021</c:v>
                </c:pt>
                <c:pt idx="8">
                  <c:v>Per cent of sole parents who are female, 2021</c:v>
                </c:pt>
              </c:strCache>
            </c:strRef>
          </c:cat>
          <c:val>
            <c:numRef>
              <c:f>Gender!$G$13:$G$21</c:f>
              <c:numCache>
                <c:formatCode>0.0</c:formatCode>
                <c:ptCount val="9"/>
                <c:pt idx="0">
                  <c:v>24.768182800012344</c:v>
                </c:pt>
                <c:pt idx="1">
                  <c:v>18.494389962122778</c:v>
                </c:pt>
                <c:pt idx="2">
                  <c:v>25.809366215567518</c:v>
                </c:pt>
                <c:pt idx="3">
                  <c:v>14.561579461609739</c:v>
                </c:pt>
                <c:pt idx="4">
                  <c:v>55.737016030214981</c:v>
                </c:pt>
                <c:pt idx="5">
                  <c:v>4.7254139563873165</c:v>
                </c:pt>
                <c:pt idx="6">
                  <c:v>101.12055308148872</c:v>
                </c:pt>
                <c:pt idx="7">
                  <c:v>41.5620960661117</c:v>
                </c:pt>
                <c:pt idx="8">
                  <c:v>83.044164037854898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8-4EF7-83DA-34EBCDFF18CE}"/>
            </c:ext>
          </c:extLst>
        </c:ser>
        <c:ser>
          <c:idx val="1"/>
          <c:order val="1"/>
          <c:tx>
            <c:strRef>
              <c:f>Gender!$J$12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Gender!$B$13:$B$21</c:f>
              <c:strCache>
                <c:ptCount val="9"/>
                <c:pt idx="0">
                  <c:v>Proportion of men aged 20-24 who had left school before completing year 11: per cent higher or lower than women</c:v>
                </c:pt>
                <c:pt idx="1">
                  <c:v>Proportion of women aged 25-44 who hold a university degree: per cent higher or lower than men</c:v>
                </c:pt>
                <c:pt idx="2">
                  <c:v>Proportion of men aged 15+ who are in paid employment: per cent higher or lower than women</c:v>
                </c:pt>
                <c:pt idx="3">
                  <c:v>Proportion of employed women working as managers or professionals: per cent higher or lower than males</c:v>
                </c:pt>
                <c:pt idx="4">
                  <c:v>Average incomes among males aged 15-64: per cent higher or lower than female incomes, 2021</c:v>
                </c:pt>
                <c:pt idx="5">
                  <c:v>Average hourly income among employed males  aged 15-64: per cent higher or lower than female hourly income, 2021</c:v>
                </c:pt>
                <c:pt idx="6">
                  <c:v>Female  average hours worked at home: per cent higher or lower than males, 2021</c:v>
                </c:pt>
                <c:pt idx="7">
                  <c:v>Proportion of women who provide unpaid care each week for a person with a disability: per cent higher or lower than men, 2021</c:v>
                </c:pt>
                <c:pt idx="8">
                  <c:v>Per cent of sole parents who are female, 2021</c:v>
                </c:pt>
              </c:strCache>
            </c:strRef>
          </c:cat>
          <c:val>
            <c:numRef>
              <c:f>Gender!$J$13:$J$21</c:f>
              <c:numCache>
                <c:formatCode>0.0</c:formatCode>
                <c:ptCount val="9"/>
                <c:pt idx="0">
                  <c:v>66.5</c:v>
                </c:pt>
                <c:pt idx="1">
                  <c:v>20.100000000000001</c:v>
                </c:pt>
                <c:pt idx="2">
                  <c:v>14.4</c:v>
                </c:pt>
                <c:pt idx="3">
                  <c:v>4.8499999999999996</c:v>
                </c:pt>
                <c:pt idx="4">
                  <c:v>40.07</c:v>
                </c:pt>
                <c:pt idx="5">
                  <c:v>5</c:v>
                </c:pt>
                <c:pt idx="6">
                  <c:v>79</c:v>
                </c:pt>
                <c:pt idx="7">
                  <c:v>41.4</c:v>
                </c:pt>
                <c:pt idx="8">
                  <c:v>81.2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8-4EF7-83DA-34EBCDFF1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918294491067954"/>
          <c:y val="0.25880185524754618"/>
          <c:w val="0.19046970591198953"/>
          <c:h val="9.3876173012619982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0040161798787949"/>
          <c:y val="5.3277211316327386E-2"/>
          <c:w val="0.57653865306779595"/>
          <c:h val="0.9460668901535822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Indigenous!$G$12</c:f>
              <c:strCache>
                <c:ptCount val="1"/>
                <c:pt idx="0">
                  <c:v>Greater Dandenong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Indigenous!$B$15:$B$19</c:f>
              <c:strCache>
                <c:ptCount val="5"/>
                <c:pt idx="0">
                  <c:v>Per cent of Indigenous people aged 15+, who left school before completing year 11, 2021</c:v>
                </c:pt>
                <c:pt idx="1">
                  <c:v>Percent of Indigenous people aged 15+, who hold a degree, 2021</c:v>
                </c:pt>
                <c:pt idx="2">
                  <c:v>Per cent of Indigenous people who are living in a rented dwelling, 2021</c:v>
                </c:pt>
                <c:pt idx="3">
                  <c:v>Per cent of Indigenous families with children, that are single parent families, 2021</c:v>
                </c:pt>
                <c:pt idx="4">
                  <c:v>Unemployment rate among Indigenous persons, 2021</c:v>
                </c:pt>
              </c:strCache>
            </c:strRef>
          </c:cat>
          <c:val>
            <c:numRef>
              <c:f>Indigenous!$G$15:$G$19</c:f>
              <c:numCache>
                <c:formatCode>0.0</c:formatCode>
                <c:ptCount val="5"/>
                <c:pt idx="0">
                  <c:v>43.781094527363187</c:v>
                </c:pt>
                <c:pt idx="1">
                  <c:v>3.33889816360601</c:v>
                </c:pt>
                <c:pt idx="2">
                  <c:v>71.13095238095238</c:v>
                </c:pt>
                <c:pt idx="3">
                  <c:v>62.5</c:v>
                </c:pt>
                <c:pt idx="4">
                  <c:v>15.228426395939088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8-4A75-902E-8E8AB663E64B}"/>
            </c:ext>
          </c:extLst>
        </c:ser>
        <c:ser>
          <c:idx val="1"/>
          <c:order val="1"/>
          <c:tx>
            <c:strRef>
              <c:f>Indigenous!$J$12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Indigenous!$B$15:$B$19</c:f>
              <c:strCache>
                <c:ptCount val="5"/>
                <c:pt idx="0">
                  <c:v>Per cent of Indigenous people aged 15+, who left school before completing year 11, 2021</c:v>
                </c:pt>
                <c:pt idx="1">
                  <c:v>Percent of Indigenous people aged 15+, who hold a degree, 2021</c:v>
                </c:pt>
                <c:pt idx="2">
                  <c:v>Per cent of Indigenous people who are living in a rented dwelling, 2021</c:v>
                </c:pt>
                <c:pt idx="3">
                  <c:v>Per cent of Indigenous families with children, that are single parent families, 2021</c:v>
                </c:pt>
                <c:pt idx="4">
                  <c:v>Unemployment rate among Indigenous persons, 2021</c:v>
                </c:pt>
              </c:strCache>
            </c:strRef>
          </c:cat>
          <c:val>
            <c:numRef>
              <c:f>Indigenous!$J$15:$J$19</c:f>
              <c:numCache>
                <c:formatCode>0.0</c:formatCode>
                <c:ptCount val="5"/>
                <c:pt idx="0">
                  <c:v>35.217370601399935</c:v>
                </c:pt>
                <c:pt idx="1">
                  <c:v>13.4</c:v>
                </c:pt>
                <c:pt idx="2">
                  <c:v>54.444508041897997</c:v>
                </c:pt>
                <c:pt idx="3">
                  <c:v>43.52080989876265</c:v>
                </c:pt>
                <c:pt idx="4">
                  <c:v>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8-4A75-902E-8E8AB663E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821402352128278"/>
          <c:y val="0.8471611209889085"/>
          <c:w val="0.19961047373648677"/>
          <c:h val="0.12591530897347508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Transport!$G$12</c:f>
              <c:strCache>
                <c:ptCount val="1"/>
                <c:pt idx="0">
                  <c:v>Greater Dandenong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Transport!$B$13:$B$16</c:f>
              <c:strCache>
                <c:ptCount val="4"/>
                <c:pt idx="0">
                  <c:v>Per cent of couple families with children under 15 that own fewer than two cars, 2021</c:v>
                </c:pt>
                <c:pt idx="1">
                  <c:v>Per cent of one parent families with children under 15 that have no car, 2021</c:v>
                </c:pt>
                <c:pt idx="2">
                  <c:v>Per cent of Persons travelling to work, who Used Active or Public Transport, 2021</c:v>
                </c:pt>
                <c:pt idx="3">
                  <c:v>Per cent of Persons travelling to work, who walked only, 2021</c:v>
                </c:pt>
              </c:strCache>
            </c:strRef>
          </c:cat>
          <c:val>
            <c:numRef>
              <c:f>Transport!$G$13:$G$16</c:f>
              <c:numCache>
                <c:formatCode>0.0</c:formatCode>
                <c:ptCount val="4"/>
                <c:pt idx="0">
                  <c:v>22.73502884537255</c:v>
                </c:pt>
                <c:pt idx="1">
                  <c:v>7.1575342465753424</c:v>
                </c:pt>
                <c:pt idx="2">
                  <c:v>7.915637978220512</c:v>
                </c:pt>
                <c:pt idx="3">
                  <c:v>1.3333078276838319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7-483C-9A8C-58CC6744B265}"/>
            </c:ext>
          </c:extLst>
        </c:ser>
        <c:ser>
          <c:idx val="1"/>
          <c:order val="1"/>
          <c:tx>
            <c:strRef>
              <c:f>Transport!$J$12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Transport!$B$13:$B$16</c:f>
              <c:strCache>
                <c:ptCount val="4"/>
                <c:pt idx="0">
                  <c:v>Per cent of couple families with children under 15 that own fewer than two cars, 2021</c:v>
                </c:pt>
                <c:pt idx="1">
                  <c:v>Per cent of one parent families with children under 15 that have no car, 2021</c:v>
                </c:pt>
                <c:pt idx="2">
                  <c:v>Per cent of Persons travelling to work, who Used Active or Public Transport, 2021</c:v>
                </c:pt>
                <c:pt idx="3">
                  <c:v>Per cent of Persons travelling to work, who walked only, 2021</c:v>
                </c:pt>
              </c:strCache>
            </c:strRef>
          </c:cat>
          <c:val>
            <c:numRef>
              <c:f>Transport!$J$13:$J$16</c:f>
              <c:numCache>
                <c:formatCode>0.0</c:formatCode>
                <c:ptCount val="4"/>
                <c:pt idx="0">
                  <c:v>24.19652222607105</c:v>
                </c:pt>
                <c:pt idx="1">
                  <c:v>6.8072742282215657</c:v>
                </c:pt>
                <c:pt idx="2">
                  <c:v>5.8</c:v>
                </c:pt>
                <c:pt idx="3">
                  <c:v>3.34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7-483C-9A8C-58CC6744B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283925204047846"/>
          <c:y val="0.32509962116804364"/>
          <c:w val="0.18681339878219061"/>
          <c:h val="0.11860569152993808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Spare!$G$12</c:f>
              <c:strCache>
                <c:ptCount val="1"/>
                <c:pt idx="0">
                  <c:v>Greater Dandenong 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Spare!$B$13:$B$20</c:f>
              <c:strCache>
                <c:ptCount val="8"/>
                <c:pt idx="0">
                  <c:v>Per cent of residents who speak languages other than English at home, 2021</c:v>
                </c:pt>
                <c:pt idx="1">
                  <c:v>Per cent of residents who feel valued by society, 'never' or 'not often', 2020</c:v>
                </c:pt>
                <c:pt idx="2">
                  <c:v>Per cent of residents who engaged in voluntary work in the previous 12 months, 2021</c:v>
                </c:pt>
                <c:pt idx="3">
                  <c:v>Per cent of residents who feel that most people could be trusted, 'never' or 'not often', 2020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Violent offence rate, per 100,000 pop., 2023/24</c:v>
                </c:pt>
              </c:strCache>
            </c:strRef>
          </c:cat>
          <c:val>
            <c:numRef>
              <c:f>Spare!$G$13:$G$20</c:f>
              <c:numCache>
                <c:formatCode>0.0</c:formatCode>
                <c:ptCount val="8"/>
                <c:pt idx="0">
                  <c:v>163792</c:v>
                </c:pt>
                <c:pt idx="1">
                  <c:v>17.083480000000002</c:v>
                </c:pt>
                <c:pt idx="2">
                  <c:v>22.229109999999999</c:v>
                </c:pt>
                <c:pt idx="3" formatCode="0">
                  <c:v>16.646132000000001</c:v>
                </c:pt>
                <c:pt idx="4">
                  <c:v>294.27566669922828</c:v>
                </c:pt>
                <c:pt idx="5">
                  <c:v>0</c:v>
                </c:pt>
                <c:pt idx="6">
                  <c:v>0</c:v>
                </c:pt>
                <c:pt idx="7">
                  <c:v>2.0545409674234945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53-445F-88B1-0CED5003B557}"/>
            </c:ext>
          </c:extLst>
        </c:ser>
        <c:ser>
          <c:idx val="1"/>
          <c:order val="1"/>
          <c:tx>
            <c:strRef>
              <c:f>Spare!$J$12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Spare!$B$13:$B$20</c:f>
              <c:strCache>
                <c:ptCount val="8"/>
                <c:pt idx="0">
                  <c:v>Per cent of residents who speak languages other than English at home, 2021</c:v>
                </c:pt>
                <c:pt idx="1">
                  <c:v>Per cent of residents who feel valued by society, 'never' or 'not often', 2020</c:v>
                </c:pt>
                <c:pt idx="2">
                  <c:v>Per cent of residents who engaged in voluntary work in the previous 12 months, 2021</c:v>
                </c:pt>
                <c:pt idx="3">
                  <c:v>Per cent of residents who feel that most people could be trusted, 'never' or 'not often', 2020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Violent offence rate, per 100,000 pop., 2023/24</c:v>
                </c:pt>
              </c:strCache>
            </c:strRef>
          </c:cat>
          <c:val>
            <c:numRef>
              <c:f>Spare!$J$13:$J$20</c:f>
              <c:numCache>
                <c:formatCode>0.0</c:formatCode>
                <c:ptCount val="8"/>
                <c:pt idx="0">
                  <c:v>5116356</c:v>
                </c:pt>
                <c:pt idx="1">
                  <c:v>10.786945193548386</c:v>
                </c:pt>
                <c:pt idx="2">
                  <c:v>13.612406290322577</c:v>
                </c:pt>
                <c:pt idx="3">
                  <c:v>18.302908351612906</c:v>
                </c:pt>
                <c:pt idx="4">
                  <c:v>199.26291290129146</c:v>
                </c:pt>
                <c:pt idx="5">
                  <c:v>0</c:v>
                </c:pt>
                <c:pt idx="6">
                  <c:v>0</c:v>
                </c:pt>
                <c:pt idx="7">
                  <c:v>2.4924609831731992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53-445F-88B1-0CED5003B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746451451058078"/>
          <c:y val="0.32181561679790166"/>
          <c:w val="0.16487552465356875"/>
          <c:h val="0.1842870734908139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14245418776729"/>
          <c:y val="1.630911405535386E-2"/>
          <c:w val="0.78843748356592036"/>
          <c:h val="0.975201879705156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66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'Municipal Comparison'!$G$15:$G$93</c:f>
              <c:strCache>
                <c:ptCount val="79"/>
                <c:pt idx="0">
                  <c:v>Central Goldfields </c:v>
                </c:pt>
                <c:pt idx="1">
                  <c:v>Yarriambiack </c:v>
                </c:pt>
                <c:pt idx="2">
                  <c:v>Loddon </c:v>
                </c:pt>
                <c:pt idx="3">
                  <c:v>Latrobe </c:v>
                </c:pt>
                <c:pt idx="4">
                  <c:v>Hindmarsh </c:v>
                </c:pt>
                <c:pt idx="5">
                  <c:v>Mildura </c:v>
                </c:pt>
                <c:pt idx="6">
                  <c:v>Glenelg </c:v>
                </c:pt>
                <c:pt idx="7">
                  <c:v>Gannawarra </c:v>
                </c:pt>
                <c:pt idx="8">
                  <c:v>East Gippsland </c:v>
                </c:pt>
                <c:pt idx="9">
                  <c:v>Ararat </c:v>
                </c:pt>
                <c:pt idx="10">
                  <c:v>Buloke </c:v>
                </c:pt>
                <c:pt idx="11">
                  <c:v>Campaspe </c:v>
                </c:pt>
                <c:pt idx="12">
                  <c:v>Greater Shepparton </c:v>
                </c:pt>
                <c:pt idx="13">
                  <c:v>Hepburn </c:v>
                </c:pt>
                <c:pt idx="14">
                  <c:v>Wellington </c:v>
                </c:pt>
                <c:pt idx="15">
                  <c:v>Southern Grampians </c:v>
                </c:pt>
                <c:pt idx="16">
                  <c:v>Hume </c:v>
                </c:pt>
                <c:pt idx="17">
                  <c:v>Pyrenees </c:v>
                </c:pt>
                <c:pt idx="18">
                  <c:v>Benalla </c:v>
                </c:pt>
                <c:pt idx="19">
                  <c:v>Murrindindi </c:v>
                </c:pt>
                <c:pt idx="20">
                  <c:v>Bass Coast </c:v>
                </c:pt>
                <c:pt idx="21">
                  <c:v>Horsham </c:v>
                </c:pt>
                <c:pt idx="22">
                  <c:v>Strathbogie </c:v>
                </c:pt>
                <c:pt idx="23">
                  <c:v>West Wimmera </c:v>
                </c:pt>
                <c:pt idx="24">
                  <c:v>Mount Alexander </c:v>
                </c:pt>
                <c:pt idx="25">
                  <c:v>Northern Grampians </c:v>
                </c:pt>
                <c:pt idx="26">
                  <c:v>Melton </c:v>
                </c:pt>
                <c:pt idx="27">
                  <c:v>Moira </c:v>
                </c:pt>
                <c:pt idx="28">
                  <c:v>Mitchell </c:v>
                </c:pt>
                <c:pt idx="29">
                  <c:v>Swan Hill </c:v>
                </c:pt>
                <c:pt idx="30">
                  <c:v>Wangaratta </c:v>
                </c:pt>
                <c:pt idx="31">
                  <c:v>Wyndham </c:v>
                </c:pt>
                <c:pt idx="32">
                  <c:v>Frankston </c:v>
                </c:pt>
                <c:pt idx="33">
                  <c:v>Colac-Otway </c:v>
                </c:pt>
                <c:pt idx="34">
                  <c:v>Casey </c:v>
                </c:pt>
                <c:pt idx="35">
                  <c:v>Ballarat </c:v>
                </c:pt>
                <c:pt idx="36">
                  <c:v>Greater Dandenong </c:v>
                </c:pt>
                <c:pt idx="37">
                  <c:v>Greater Bendigo </c:v>
                </c:pt>
                <c:pt idx="38">
                  <c:v>Queenscliffe </c:v>
                </c:pt>
                <c:pt idx="39">
                  <c:v>Brimbank </c:v>
                </c:pt>
                <c:pt idx="40">
                  <c:v>Wodonga </c:v>
                </c:pt>
                <c:pt idx="41">
                  <c:v>Whittlesea </c:v>
                </c:pt>
                <c:pt idx="42">
                  <c:v>Moorabool </c:v>
                </c:pt>
                <c:pt idx="43">
                  <c:v>Cardinia </c:v>
                </c:pt>
                <c:pt idx="44">
                  <c:v>Golden Plains </c:v>
                </c:pt>
                <c:pt idx="45">
                  <c:v>Baw Baw </c:v>
                </c:pt>
                <c:pt idx="46">
                  <c:v>Hobsons Bay </c:v>
                </c:pt>
                <c:pt idx="47">
                  <c:v>South Gippsland </c:v>
                </c:pt>
                <c:pt idx="48">
                  <c:v>Alpine </c:v>
                </c:pt>
                <c:pt idx="49">
                  <c:v>Greater Geelong </c:v>
                </c:pt>
                <c:pt idx="50">
                  <c:v>Warrnambool </c:v>
                </c:pt>
                <c:pt idx="51">
                  <c:v>Yarra Ranges </c:v>
                </c:pt>
                <c:pt idx="52">
                  <c:v>Moyne </c:v>
                </c:pt>
                <c:pt idx="53">
                  <c:v>Mornington Peninsula </c:v>
                </c:pt>
                <c:pt idx="54">
                  <c:v>Maribyrnong </c:v>
                </c:pt>
                <c:pt idx="55">
                  <c:v>Towong </c:v>
                </c:pt>
                <c:pt idx="56">
                  <c:v>Maroondah </c:v>
                </c:pt>
                <c:pt idx="57">
                  <c:v>Knox </c:v>
                </c:pt>
                <c:pt idx="58">
                  <c:v>Darebin </c:v>
                </c:pt>
                <c:pt idx="59">
                  <c:v>Moreland </c:v>
                </c:pt>
                <c:pt idx="60">
                  <c:v>Macedon Ranges </c:v>
                </c:pt>
                <c:pt idx="61">
                  <c:v>Corangamite </c:v>
                </c:pt>
                <c:pt idx="62">
                  <c:v>Mansfield </c:v>
                </c:pt>
                <c:pt idx="63">
                  <c:v>Indigo </c:v>
                </c:pt>
                <c:pt idx="64">
                  <c:v>Banyule </c:v>
                </c:pt>
                <c:pt idx="65">
                  <c:v>Kingston </c:v>
                </c:pt>
                <c:pt idx="66">
                  <c:v>Nillumbik </c:v>
                </c:pt>
                <c:pt idx="67">
                  <c:v>Port Phillip </c:v>
                </c:pt>
                <c:pt idx="68">
                  <c:v>Moonee Valley </c:v>
                </c:pt>
                <c:pt idx="69">
                  <c:v>Surf Coast </c:v>
                </c:pt>
                <c:pt idx="70">
                  <c:v>Whitehorse </c:v>
                </c:pt>
                <c:pt idx="71">
                  <c:v>Manningham </c:v>
                </c:pt>
                <c:pt idx="72">
                  <c:v>Glen Eira </c:v>
                </c:pt>
                <c:pt idx="73">
                  <c:v>Monash </c:v>
                </c:pt>
                <c:pt idx="74">
                  <c:v>Yarra </c:v>
                </c:pt>
                <c:pt idx="75">
                  <c:v>Bayside </c:v>
                </c:pt>
                <c:pt idx="76">
                  <c:v>Melbourne </c:v>
                </c:pt>
                <c:pt idx="77">
                  <c:v>Boroondara </c:v>
                </c:pt>
                <c:pt idx="78">
                  <c:v>Stonnington </c:v>
                </c:pt>
              </c:strCache>
            </c:strRef>
          </c:cat>
          <c:val>
            <c:numRef>
              <c:f>'Municipal Comparison'!$H$15:$H$93</c:f>
              <c:numCache>
                <c:formatCode>0.0</c:formatCode>
                <c:ptCount val="79"/>
                <c:pt idx="0">
                  <c:v>25.736738703339885</c:v>
                </c:pt>
                <c:pt idx="1">
                  <c:v>25.106382978723403</c:v>
                </c:pt>
                <c:pt idx="2">
                  <c:v>20.689655172413794</c:v>
                </c:pt>
                <c:pt idx="3">
                  <c:v>19.846743295019156</c:v>
                </c:pt>
                <c:pt idx="4">
                  <c:v>18.932038834951456</c:v>
                </c:pt>
                <c:pt idx="5">
                  <c:v>18.417415342087075</c:v>
                </c:pt>
                <c:pt idx="6">
                  <c:v>18.380462724935732</c:v>
                </c:pt>
                <c:pt idx="7">
                  <c:v>17.994858611825194</c:v>
                </c:pt>
                <c:pt idx="8">
                  <c:v>17.928528164748634</c:v>
                </c:pt>
                <c:pt idx="9">
                  <c:v>17.827868852459016</c:v>
                </c:pt>
                <c:pt idx="10">
                  <c:v>17.241379310344829</c:v>
                </c:pt>
                <c:pt idx="11">
                  <c:v>17.237442922374431</c:v>
                </c:pt>
                <c:pt idx="12">
                  <c:v>17.217787913340935</c:v>
                </c:pt>
                <c:pt idx="13">
                  <c:v>16.745283018867923</c:v>
                </c:pt>
                <c:pt idx="14">
                  <c:v>16.342213114754099</c:v>
                </c:pt>
                <c:pt idx="15">
                  <c:v>16.272600834492351</c:v>
                </c:pt>
                <c:pt idx="16">
                  <c:v>16.088328075709779</c:v>
                </c:pt>
                <c:pt idx="17">
                  <c:v>16.030534351145036</c:v>
                </c:pt>
                <c:pt idx="18">
                  <c:v>16.022099447513813</c:v>
                </c:pt>
                <c:pt idx="19">
                  <c:v>15.572232645403378</c:v>
                </c:pt>
                <c:pt idx="20">
                  <c:v>15.233785822021115</c:v>
                </c:pt>
                <c:pt idx="21">
                  <c:v>15.217391304347828</c:v>
                </c:pt>
                <c:pt idx="22">
                  <c:v>15.193370165745856</c:v>
                </c:pt>
                <c:pt idx="23">
                  <c:v>15.079365079365079</c:v>
                </c:pt>
                <c:pt idx="24">
                  <c:v>15.0093808630394</c:v>
                </c:pt>
                <c:pt idx="25">
                  <c:v>14.611005692599621</c:v>
                </c:pt>
                <c:pt idx="26">
                  <c:v>14.518664047151278</c:v>
                </c:pt>
                <c:pt idx="27">
                  <c:v>14.475873544093179</c:v>
                </c:pt>
                <c:pt idx="28">
                  <c:v>14.184923876717415</c:v>
                </c:pt>
                <c:pt idx="29">
                  <c:v>14.111006585136407</c:v>
                </c:pt>
                <c:pt idx="30">
                  <c:v>14.011676396997498</c:v>
                </c:pt>
                <c:pt idx="31">
                  <c:v>13.545744744925617</c:v>
                </c:pt>
                <c:pt idx="32">
                  <c:v>13.479623824451412</c:v>
                </c:pt>
                <c:pt idx="33">
                  <c:v>13.4375</c:v>
                </c:pt>
                <c:pt idx="34">
                  <c:v>13.416543446116377</c:v>
                </c:pt>
                <c:pt idx="35">
                  <c:v>13.210059171597631</c:v>
                </c:pt>
                <c:pt idx="36">
                  <c:v>13.187019320952917</c:v>
                </c:pt>
                <c:pt idx="37">
                  <c:v>13.101838342573679</c:v>
                </c:pt>
                <c:pt idx="38">
                  <c:v>12.790697674418606</c:v>
                </c:pt>
                <c:pt idx="39">
                  <c:v>12.599629659447709</c:v>
                </c:pt>
                <c:pt idx="40">
                  <c:v>12.432656444260257</c:v>
                </c:pt>
                <c:pt idx="41">
                  <c:v>12.430494585894058</c:v>
                </c:pt>
                <c:pt idx="42">
                  <c:v>12.068019747668677</c:v>
                </c:pt>
                <c:pt idx="43">
                  <c:v>12.016141085039605</c:v>
                </c:pt>
                <c:pt idx="44">
                  <c:v>11.920529801324504</c:v>
                </c:pt>
                <c:pt idx="45">
                  <c:v>11.842105263157894</c:v>
                </c:pt>
                <c:pt idx="46">
                  <c:v>11.667826490373463</c:v>
                </c:pt>
                <c:pt idx="47">
                  <c:v>11.486486486486488</c:v>
                </c:pt>
                <c:pt idx="48">
                  <c:v>11.471861471861471</c:v>
                </c:pt>
                <c:pt idx="49">
                  <c:v>11.171628396360711</c:v>
                </c:pt>
                <c:pt idx="50">
                  <c:v>11.111111111111111</c:v>
                </c:pt>
                <c:pt idx="51">
                  <c:v>10.918024928092041</c:v>
                </c:pt>
                <c:pt idx="52">
                  <c:v>10.719754977029096</c:v>
                </c:pt>
                <c:pt idx="53">
                  <c:v>10.677589558455985</c:v>
                </c:pt>
                <c:pt idx="54">
                  <c:v>10.013453776667307</c:v>
                </c:pt>
                <c:pt idx="55">
                  <c:v>9.6045197740112993</c:v>
                </c:pt>
                <c:pt idx="56">
                  <c:v>9.5892600287677805</c:v>
                </c:pt>
                <c:pt idx="57">
                  <c:v>9.3364776503376579</c:v>
                </c:pt>
                <c:pt idx="58">
                  <c:v>9.3091072229699421</c:v>
                </c:pt>
                <c:pt idx="59">
                  <c:v>9.27219183845183</c:v>
                </c:pt>
                <c:pt idx="60">
                  <c:v>9.1135458167330672</c:v>
                </c:pt>
                <c:pt idx="61">
                  <c:v>9.024745269286754</c:v>
                </c:pt>
                <c:pt idx="62">
                  <c:v>8.9552238805970141</c:v>
                </c:pt>
                <c:pt idx="63">
                  <c:v>8.662900188323917</c:v>
                </c:pt>
                <c:pt idx="64">
                  <c:v>8.4001187295933502</c:v>
                </c:pt>
                <c:pt idx="65">
                  <c:v>8.1752371442835745</c:v>
                </c:pt>
                <c:pt idx="66">
                  <c:v>7.813754348407814</c:v>
                </c:pt>
                <c:pt idx="67">
                  <c:v>7.6997485006771127</c:v>
                </c:pt>
                <c:pt idx="68">
                  <c:v>7.4737409103151089</c:v>
                </c:pt>
                <c:pt idx="69">
                  <c:v>7.4697173620457606</c:v>
                </c:pt>
                <c:pt idx="70">
                  <c:v>6.93880930694709</c:v>
                </c:pt>
                <c:pt idx="71">
                  <c:v>6.7283431455004203</c:v>
                </c:pt>
                <c:pt idx="72">
                  <c:v>6.5764874078961837</c:v>
                </c:pt>
                <c:pt idx="73">
                  <c:v>6.0964453737584945</c:v>
                </c:pt>
                <c:pt idx="74">
                  <c:v>5.7999033349444176</c:v>
                </c:pt>
                <c:pt idx="75">
                  <c:v>5.7714958775029448</c:v>
                </c:pt>
                <c:pt idx="76">
                  <c:v>5.4805061559507529</c:v>
                </c:pt>
                <c:pt idx="77">
                  <c:v>4.6355953476696516</c:v>
                </c:pt>
                <c:pt idx="78">
                  <c:v>4.5005769970509046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8-48E5-967C-9A401C11E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8"/>
        <c:axId val="218474368"/>
        <c:axId val="218475904"/>
      </c:barChart>
      <c:catAx>
        <c:axId val="2184743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18475904"/>
        <c:crosses val="autoZero"/>
        <c:auto val="1"/>
        <c:lblAlgn val="ctr"/>
        <c:lblOffset val="100"/>
        <c:noMultiLvlLbl val="0"/>
      </c:catAx>
      <c:valAx>
        <c:axId val="218475904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84743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484412009474416E-2"/>
          <c:y val="4.1804303447576303E-2"/>
          <c:w val="0.92366505267393006"/>
          <c:h val="0.9174346900273034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</c:spPr>
          </c:marker>
          <c:dLbls>
            <c:dLbl>
              <c:idx val="0"/>
              <c:layout>
                <c:manualLayout>
                  <c:x val="-8.6862091553671066E-3"/>
                  <c:y val="-6.8551842330762365E-3"/>
                </c:manualLayout>
              </c:layout>
              <c:tx>
                <c:strRef>
                  <c:f>Correlations!$D$44</c:f>
                  <c:strCache>
                    <c:ptCount val="1"/>
                    <c:pt idx="0">
                      <c:v>Banyule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{8A6A4D83-EBCF-4DB2-B0B9-9298A2F1018E}</c15:txfldGUID>
                      <c15:f>Correlations!$D$44</c15:f>
                      <c15:dlblFieldTableCache>
                        <c:ptCount val="1"/>
                        <c:pt idx="0">
                          <c:v>Banyule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440-4A97-BD6D-FB23543284C3}"/>
                </c:ext>
              </c:extLst>
            </c:dLbl>
            <c:dLbl>
              <c:idx val="1"/>
              <c:layout>
                <c:manualLayout>
                  <c:x val="-8.6862091553671066E-3"/>
                  <c:y val="0"/>
                </c:manualLayout>
              </c:layout>
              <c:tx>
                <c:strRef>
                  <c:f>Correlations!$D$45</c:f>
                  <c:strCache>
                    <c:ptCount val="1"/>
                    <c:pt idx="0">
                      <c:v>Bayside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{004CF16D-FC44-4840-B2B3-FD3271985F0D}</c15:txfldGUID>
                      <c15:f>Correlations!$D$45</c15:f>
                      <c15:dlblFieldTableCache>
                        <c:ptCount val="1"/>
                        <c:pt idx="0">
                          <c:v>Bayside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440-4A97-BD6D-FB23543284C3}"/>
                </c:ext>
              </c:extLst>
            </c:dLbl>
            <c:dLbl>
              <c:idx val="2"/>
              <c:layout>
                <c:manualLayout>
                  <c:x val="-9.6733981700044703E-3"/>
                  <c:y val="-1.8402707810172479E-4"/>
                </c:manualLayout>
              </c:layout>
              <c:tx>
                <c:strRef>
                  <c:f>Correlations!$D$46</c:f>
                  <c:strCache>
                    <c:ptCount val="1"/>
                    <c:pt idx="0">
                      <c:v>Boroondara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{617DCA53-E60D-469D-AA72-052FC61974ED}</c15:txfldGUID>
                      <c15:f>Correlations!$D$46</c15:f>
                      <c15:dlblFieldTableCache>
                        <c:ptCount val="1"/>
                        <c:pt idx="0">
                          <c:v>Boroondara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440-4A97-BD6D-FB23543284C3}"/>
                </c:ext>
              </c:extLst>
            </c:dLbl>
            <c:dLbl>
              <c:idx val="3"/>
              <c:layout>
                <c:manualLayout>
                  <c:x val="-6.5146568665252775E-3"/>
                  <c:y val="3.8413321728100799E-3"/>
                </c:manualLayout>
              </c:layout>
              <c:tx>
                <c:strRef>
                  <c:f>Correlations!$D$47</c:f>
                  <c:strCache>
                    <c:ptCount val="1"/>
                    <c:pt idx="0">
                      <c:v>Brimbank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{62AF6A0F-55B6-4E2E-9A15-6C8D9BF3D40E}</c15:txfldGUID>
                      <c15:f>Correlations!$D$47</c15:f>
                      <c15:dlblFieldTableCache>
                        <c:ptCount val="1"/>
                        <c:pt idx="0">
                          <c:v>Brimbank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440-4A97-BD6D-FB23543284C3}"/>
                </c:ext>
              </c:extLst>
            </c:dLbl>
            <c:dLbl>
              <c:idx val="4"/>
              <c:layout>
                <c:manualLayout>
                  <c:x val="-7.0549480756660074E-3"/>
                  <c:y val="2.4942837693616412E-3"/>
                </c:manualLayout>
              </c:layout>
              <c:tx>
                <c:rich>
                  <a:bodyPr/>
                  <a:lstStyle/>
                  <a:p>
                    <a:r>
                      <a:rPr lang="en-US" sz="650"/>
                      <a:t>C</a:t>
                    </a:r>
                    <a:r>
                      <a:rPr lang="en-US" sz="700"/>
                      <a:t>ardinia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E440-4A97-BD6D-FB23543284C3}"/>
                </c:ext>
              </c:extLst>
            </c:dLbl>
            <c:dLbl>
              <c:idx val="5"/>
              <c:layout>
                <c:manualLayout>
                  <c:x val="-7.6057673275999023E-3"/>
                  <c:y val="0"/>
                </c:manualLayout>
              </c:layout>
              <c:tx>
                <c:strRef>
                  <c:f>Correlations!$D$49</c:f>
                  <c:strCache>
                    <c:ptCount val="1"/>
                    <c:pt idx="0">
                      <c:v>Casey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{0DA95103-38D6-41EF-AD96-42F1DC5D357C}</c15:txfldGUID>
                      <c15:f>Correlations!$D$49</c15:f>
                      <c15:dlblFieldTableCache>
                        <c:ptCount val="1"/>
                        <c:pt idx="0">
                          <c:v>Casey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E440-4A97-BD6D-FB23543284C3}"/>
                </c:ext>
              </c:extLst>
            </c:dLbl>
            <c:dLbl>
              <c:idx val="6"/>
              <c:layout>
                <c:manualLayout>
                  <c:x val="-1.0857761444208807E-2"/>
                  <c:y val="1.0282776349614674E-2"/>
                </c:manualLayout>
              </c:layout>
              <c:tx>
                <c:strRef>
                  <c:f>Correlations!$D$50</c:f>
                  <c:strCache>
                    <c:ptCount val="1"/>
                    <c:pt idx="0">
                      <c:v>Darebin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{C6C41133-E751-4909-9E0C-07C40BDE0D64}</c15:txfldGUID>
                      <c15:f>Correlations!$D$50</c15:f>
                      <c15:dlblFieldTableCache>
                        <c:ptCount val="1"/>
                        <c:pt idx="0">
                          <c:v>Darebin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440-4A97-BD6D-FB23543284C3}"/>
                </c:ext>
              </c:extLst>
            </c:dLbl>
            <c:dLbl>
              <c:idx val="7"/>
              <c:layout>
                <c:manualLayout>
                  <c:x val="-1.1614401858304382E-2"/>
                  <c:y val="0"/>
                </c:manualLayout>
              </c:layout>
              <c:tx>
                <c:strRef>
                  <c:f>Correlations!$D$51</c:f>
                  <c:strCache>
                    <c:ptCount val="1"/>
                    <c:pt idx="0">
                      <c:v>Frankston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{C5FEF824-B659-4934-8065-168E0E06298A}</c15:txfldGUID>
                      <c15:f>Correlations!$D$51</c15:f>
                      <c15:dlblFieldTableCache>
                        <c:ptCount val="1"/>
                        <c:pt idx="0">
                          <c:v>Frankston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440-4A97-BD6D-FB23543284C3}"/>
                </c:ext>
              </c:extLst>
            </c:dLbl>
            <c:dLbl>
              <c:idx val="8"/>
              <c:layout>
                <c:manualLayout>
                  <c:x val="-6.9532433956340026E-2"/>
                  <c:y val="9.3329421039421766E-4"/>
                </c:manualLayout>
              </c:layout>
              <c:tx>
                <c:strRef>
                  <c:f>Correlations!$D$52</c:f>
                  <c:strCache>
                    <c:ptCount val="1"/>
                    <c:pt idx="0">
                      <c:v>Glen Eira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{5F926580-5B76-4F08-A0BB-0C97C23B0594}</c15:txfldGUID>
                      <c15:f>Correlations!$D$52</c15:f>
                      <c15:dlblFieldTableCache>
                        <c:ptCount val="1"/>
                        <c:pt idx="0">
                          <c:v>Glen Eira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440-4A97-BD6D-FB23543284C3}"/>
                </c:ext>
              </c:extLst>
            </c:dLbl>
            <c:dLbl>
              <c:idx val="9"/>
              <c:layout>
                <c:manualLayout>
                  <c:x val="-1.0857761444208807E-2"/>
                  <c:y val="-2.6988914303450601E-7"/>
                </c:manualLayout>
              </c:layout>
              <c:tx>
                <c:rich>
                  <a:bodyPr/>
                  <a:lstStyle/>
                  <a:p>
                    <a:r>
                      <a:rPr lang="en-US" sz="650"/>
                      <a:t>G</a:t>
                    </a:r>
                    <a:r>
                      <a:rPr lang="en-US" sz="700"/>
                      <a:t>reater Dandenong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E440-4A97-BD6D-FB23543284C3}"/>
                </c:ext>
              </c:extLst>
            </c:dLbl>
            <c:dLbl>
              <c:idx val="10"/>
              <c:layout>
                <c:manualLayout>
                  <c:x val="-8.9087041419391888E-2"/>
                  <c:y val="-9.3329421039421766E-4"/>
                </c:manualLayout>
              </c:layout>
              <c:tx>
                <c:strRef>
                  <c:f>Correlations!$D$54</c:f>
                  <c:strCache>
                    <c:ptCount val="1"/>
                    <c:pt idx="0">
                      <c:v>Hobsons Bay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{1A0E5C16-84EB-411D-8A13-4C8EE536ABF4}</c15:txfldGUID>
                      <c15:f>Correlations!$D$54</c15:f>
                      <c15:dlblFieldTableCache>
                        <c:ptCount val="1"/>
                        <c:pt idx="0">
                          <c:v>Hobsons Bay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440-4A97-BD6D-FB23543284C3}"/>
                </c:ext>
              </c:extLst>
            </c:dLbl>
            <c:dLbl>
              <c:idx val="11"/>
              <c:layout>
                <c:manualLayout>
                  <c:x val="-1.0857761444208807E-2"/>
                  <c:y val="0"/>
                </c:manualLayout>
              </c:layout>
              <c:tx>
                <c:strRef>
                  <c:f>Correlations!$D$55</c:f>
                  <c:strCache>
                    <c:ptCount val="1"/>
                    <c:pt idx="0">
                      <c:v>Hume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{94FFCB62-F13F-41E5-B835-8C5B4A57357F}</c15:txfldGUID>
                      <c15:f>Correlations!$D$55</c15:f>
                      <c15:dlblFieldTableCache>
                        <c:ptCount val="1"/>
                        <c:pt idx="0">
                          <c:v>Hume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E440-4A97-BD6D-FB23543284C3}"/>
                </c:ext>
              </c:extLst>
            </c:dLbl>
            <c:dLbl>
              <c:idx val="12"/>
              <c:layout>
                <c:manualLayout>
                  <c:x val="-1.5200866021892325E-2"/>
                  <c:y val="0"/>
                </c:manualLayout>
              </c:layout>
              <c:tx>
                <c:strRef>
                  <c:f>Correlations!$D$56</c:f>
                  <c:strCache>
                    <c:ptCount val="1"/>
                    <c:pt idx="0">
                      <c:v>Kingston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{FB0F7FF1-F52A-4736-8F6C-9B164C1C3382}</c15:txfldGUID>
                      <c15:f>Correlations!$D$56</c15:f>
                      <c15:dlblFieldTableCache>
                        <c:ptCount val="1"/>
                        <c:pt idx="0">
                          <c:v>Kingston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440-4A97-BD6D-FB23543284C3}"/>
                </c:ext>
              </c:extLst>
            </c:dLbl>
            <c:dLbl>
              <c:idx val="13"/>
              <c:layout>
                <c:manualLayout>
                  <c:x val="-1.0857761444208807E-2"/>
                  <c:y val="0"/>
                </c:manualLayout>
              </c:layout>
              <c:tx>
                <c:strRef>
                  <c:f>Correlations!$D$57</c:f>
                  <c:strCache>
                    <c:ptCount val="1"/>
                    <c:pt idx="0">
                      <c:v>Knox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{07011767-D4EE-4FE9-8C84-2A7DDAADDA69}</c15:txfldGUID>
                      <c15:f>Correlations!$D$57</c15:f>
                      <c15:dlblFieldTableCache>
                        <c:ptCount val="1"/>
                        <c:pt idx="0">
                          <c:v>Knox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440-4A97-BD6D-FB23543284C3}"/>
                </c:ext>
              </c:extLst>
            </c:dLbl>
            <c:dLbl>
              <c:idx val="14"/>
              <c:layout>
                <c:manualLayout>
                  <c:x val="-8.6970751632470152E-3"/>
                  <c:y val="-9.3329421039421766E-4"/>
                </c:manualLayout>
              </c:layout>
              <c:tx>
                <c:strRef>
                  <c:f>Correlations!$D$58</c:f>
                  <c:strCache>
                    <c:ptCount val="1"/>
                    <c:pt idx="0">
                      <c:v>Manningham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{68F178FB-778E-4A56-A361-69D74020E517}</c15:txfldGUID>
                      <c15:f>Correlations!$D$58</c15:f>
                      <c15:dlblFieldTableCache>
                        <c:ptCount val="1"/>
                        <c:pt idx="0">
                          <c:v>Manningham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440-4A97-BD6D-FB23543284C3}"/>
                </c:ext>
              </c:extLst>
            </c:dLbl>
            <c:dLbl>
              <c:idx val="15"/>
              <c:layout>
                <c:manualLayout>
                  <c:x val="-1.3029313733050564E-2"/>
                  <c:y val="0"/>
                </c:manualLayout>
              </c:layout>
              <c:tx>
                <c:strRef>
                  <c:f>Correlations!$D$59</c:f>
                  <c:strCache>
                    <c:ptCount val="1"/>
                    <c:pt idx="0">
                      <c:v>Maribyrnong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{CABDF6B6-3131-4AF5-A961-7B76FA6FBCFD}</c15:txfldGUID>
                      <c15:f>Correlations!$D$59</c15:f>
                      <c15:dlblFieldTableCache>
                        <c:ptCount val="1"/>
                        <c:pt idx="0">
                          <c:v>Maribyrnong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440-4A97-BD6D-FB23543284C3}"/>
                </c:ext>
              </c:extLst>
            </c:dLbl>
            <c:dLbl>
              <c:idx val="16"/>
              <c:layout>
                <c:manualLayout>
                  <c:x val="-9.2264844795934067E-3"/>
                  <c:y val="9.3329421039421766E-4"/>
                </c:manualLayout>
              </c:layout>
              <c:tx>
                <c:strRef>
                  <c:f>Correlations!$D$60</c:f>
                  <c:strCache>
                    <c:ptCount val="1"/>
                    <c:pt idx="0">
                      <c:v>Maroondah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{ED3C06FF-AA8E-4158-9ACE-FFEDB32196C3}</c15:txfldGUID>
                      <c15:f>Correlations!$D$60</c15:f>
                      <c15:dlblFieldTableCache>
                        <c:ptCount val="1"/>
                        <c:pt idx="0">
                          <c:v>Maroondah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440-4A97-BD6D-FB23543284C3}"/>
                </c:ext>
              </c:extLst>
            </c:dLbl>
            <c:dLbl>
              <c:idx val="17"/>
              <c:layout>
                <c:manualLayout>
                  <c:x val="-9.2264844795934067E-3"/>
                  <c:y val="2.1939877155542861E-3"/>
                </c:manualLayout>
              </c:layout>
              <c:tx>
                <c:strRef>
                  <c:f>Correlations!$D$61</c:f>
                  <c:strCache>
                    <c:ptCount val="1"/>
                    <c:pt idx="0">
                      <c:v>Melbourne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{2D6E664D-A697-447C-816E-FDC12449134A}</c15:txfldGUID>
                      <c15:f>Correlations!$D$61</c15:f>
                      <c15:dlblFieldTableCache>
                        <c:ptCount val="1"/>
                        <c:pt idx="0">
                          <c:v>Melbourne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E440-4A97-BD6D-FB23543284C3}"/>
                </c:ext>
              </c:extLst>
            </c:dLbl>
            <c:dLbl>
              <c:idx val="18"/>
              <c:layout>
                <c:manualLayout>
                  <c:x val="-1.0232002853061058E-2"/>
                  <c:y val="1.6627249127098881E-3"/>
                </c:manualLayout>
              </c:layout>
              <c:tx>
                <c:strRef>
                  <c:f>Correlations!$D$62</c:f>
                  <c:strCache>
                    <c:ptCount val="1"/>
                    <c:pt idx="0">
                      <c:v>Melton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{EC7758C2-6B07-485C-9E77-9273D816E123}</c15:txfldGUID>
                      <c15:f>Correlations!$D$62</c15:f>
                      <c15:dlblFieldTableCache>
                        <c:ptCount val="1"/>
                        <c:pt idx="0">
                          <c:v>Melton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440-4A97-BD6D-FB23543284C3}"/>
                </c:ext>
              </c:extLst>
            </c:dLbl>
            <c:dLbl>
              <c:idx val="19"/>
              <c:layout>
                <c:manualLayout>
                  <c:x val="-1.0857761444208807E-2"/>
                  <c:y val="0"/>
                </c:manualLayout>
              </c:layout>
              <c:tx>
                <c:strRef>
                  <c:f>Correlations!$D$63</c:f>
                  <c:strCache>
                    <c:ptCount val="1"/>
                    <c:pt idx="0">
                      <c:v>Monash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{48FCA12C-4FA8-471D-9FF1-D66F9AFE7F51}</c15:txfldGUID>
                      <c15:f>Correlations!$D$63</c15:f>
                      <c15:dlblFieldTableCache>
                        <c:ptCount val="1"/>
                        <c:pt idx="0">
                          <c:v>Monash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440-4A97-BD6D-FB23543284C3}"/>
                </c:ext>
              </c:extLst>
            </c:dLbl>
            <c:dLbl>
              <c:idx val="20"/>
              <c:layout>
                <c:manualLayout>
                  <c:x val="-0.10049569241079169"/>
                  <c:y val="0"/>
                </c:manualLayout>
              </c:layout>
              <c:tx>
                <c:strRef>
                  <c:f>Correlations!$D$64</c:f>
                  <c:strCache>
                    <c:ptCount val="1"/>
                    <c:pt idx="0">
                      <c:v>Moonee Valley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{D09E96B0-EB52-4187-A6FF-2109657B9A12}</c15:txfldGUID>
                      <c15:f>Correlations!$D$64</c15:f>
                      <c15:dlblFieldTableCache>
                        <c:ptCount val="1"/>
                        <c:pt idx="0">
                          <c:v>Moonee Valley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440-4A97-BD6D-FB23543284C3}"/>
                </c:ext>
              </c:extLst>
            </c:dLbl>
            <c:dLbl>
              <c:idx val="21"/>
              <c:layout>
                <c:manualLayout>
                  <c:x val="-6.5146568665252775E-3"/>
                  <c:y val="0"/>
                </c:manualLayout>
              </c:layout>
              <c:tx>
                <c:strRef>
                  <c:f>Correlations!$D$65</c:f>
                  <c:strCache>
                    <c:ptCount val="1"/>
                    <c:pt idx="0">
                      <c:v>Moreland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{E21316D3-E846-4D4D-8661-8F65D6FFC80A}</c15:txfldGUID>
                      <c15:f>Correlations!$D$65</c15:f>
                      <c15:dlblFieldTableCache>
                        <c:ptCount val="1"/>
                        <c:pt idx="0">
                          <c:v>Moreland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440-4A97-BD6D-FB23543284C3}"/>
                </c:ext>
              </c:extLst>
            </c:dLbl>
            <c:dLbl>
              <c:idx val="22"/>
              <c:layout>
                <c:manualLayout>
                  <c:x val="-1.0857761444208807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sz="650"/>
                      <a:t>M</a:t>
                    </a:r>
                    <a:r>
                      <a:rPr lang="en-US" sz="700"/>
                      <a:t>ornington Peninsula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E440-4A97-BD6D-FB23543284C3}"/>
                </c:ext>
              </c:extLst>
            </c:dLbl>
            <c:dLbl>
              <c:idx val="23"/>
              <c:layout>
                <c:manualLayout>
                  <c:x val="-9.3513539115555825E-3"/>
                  <c:y val="-1.2811637619847681E-3"/>
                </c:manualLayout>
              </c:layout>
              <c:tx>
                <c:strRef>
                  <c:f>Correlations!$D$67</c:f>
                  <c:strCache>
                    <c:ptCount val="1"/>
                    <c:pt idx="0">
                      <c:v>Nilumbik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{791DC841-557E-49C7-8A2B-0040864744B5}</c15:txfldGUID>
                      <c15:f>Correlations!$D$67</c15:f>
                      <c15:dlblFieldTableCache>
                        <c:ptCount val="1"/>
                        <c:pt idx="0">
                          <c:v>Nilumbik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E440-4A97-BD6D-FB23543284C3}"/>
                </c:ext>
              </c:extLst>
            </c:dLbl>
            <c:dLbl>
              <c:idx val="24"/>
              <c:layout>
                <c:manualLayout>
                  <c:x val="-8.6862091553671066E-3"/>
                  <c:y val="3.4275921165381452E-3"/>
                </c:manualLayout>
              </c:layout>
              <c:tx>
                <c:strRef>
                  <c:f>Correlations!$D$68</c:f>
                  <c:strCache>
                    <c:ptCount val="1"/>
                    <c:pt idx="0">
                      <c:v>Port Phillip</c:v>
                    </c:pt>
                  </c:strCache>
                </c:strRef>
              </c:tx>
              <c:spPr>
                <a:noFill/>
              </c:spPr>
              <c:txPr>
                <a:bodyPr/>
                <a:lstStyle/>
                <a:p>
                  <a:pPr>
                    <a:defRPr sz="650"/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{EA995974-3584-4FE4-8DEF-ED44560F39FB}</c15:txfldGUID>
                      <c15:f>Correlations!$D$68</c15:f>
                      <c15:dlblFieldTableCache>
                        <c:ptCount val="1"/>
                        <c:pt idx="0">
                          <c:v>Port Phillip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440-4A97-BD6D-FB23543284C3}"/>
                </c:ext>
              </c:extLst>
            </c:dLbl>
            <c:dLbl>
              <c:idx val="25"/>
              <c:layout>
                <c:manualLayout>
                  <c:x val="-1.0857761444208847E-2"/>
                  <c:y val="0"/>
                </c:manualLayout>
              </c:layout>
              <c:tx>
                <c:strRef>
                  <c:f>Correlations!$D$69</c:f>
                  <c:strCache>
                    <c:ptCount val="1"/>
                    <c:pt idx="0">
                      <c:v>Stonnington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{4851DFD2-F5AE-4FD8-84ED-4DA105772ADB}</c15:txfldGUID>
                      <c15:f>Correlations!$D$69</c15:f>
                      <c15:dlblFieldTableCache>
                        <c:ptCount val="1"/>
                        <c:pt idx="0">
                          <c:v>Stonnington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440-4A97-BD6D-FB23543284C3}"/>
                </c:ext>
              </c:extLst>
            </c:dLbl>
            <c:dLbl>
              <c:idx val="26"/>
              <c:layout>
                <c:manualLayout>
                  <c:x val="-3.8028836637999312E-3"/>
                  <c:y val="-9.1456015035576704E-17"/>
                </c:manualLayout>
              </c:layout>
              <c:tx>
                <c:strRef>
                  <c:f>Correlations!$D$70</c:f>
                  <c:strCache>
                    <c:ptCount val="1"/>
                    <c:pt idx="0">
                      <c:v>Whitehorse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{C8305441-CD14-42DA-B713-D49AF5DE4045}</c15:txfldGUID>
                      <c15:f>Correlations!$D$70</c15:f>
                      <c15:dlblFieldTableCache>
                        <c:ptCount val="1"/>
                        <c:pt idx="0">
                          <c:v>Whitehorse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440-4A97-BD6D-FB23543284C3}"/>
                </c:ext>
              </c:extLst>
            </c:dLbl>
            <c:dLbl>
              <c:idx val="27"/>
              <c:layout>
                <c:manualLayout>
                  <c:x val="-6.5146568665252445E-3"/>
                  <c:y val="3.4275921165381452E-3"/>
                </c:manualLayout>
              </c:layout>
              <c:tx>
                <c:strRef>
                  <c:f>Correlations!$D$71</c:f>
                  <c:strCache>
                    <c:ptCount val="1"/>
                    <c:pt idx="0">
                      <c:v>Whittlesea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{F8B699E2-45CB-4D8E-98D0-513FBF3CE530}</c15:txfldGUID>
                      <c15:f>Correlations!$D$71</c15:f>
                      <c15:dlblFieldTableCache>
                        <c:ptCount val="1"/>
                        <c:pt idx="0">
                          <c:v>Whittlesea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440-4A97-BD6D-FB23543284C3}"/>
                </c:ext>
              </c:extLst>
            </c:dLbl>
            <c:dLbl>
              <c:idx val="28"/>
              <c:layout>
                <c:manualLayout>
                  <c:x val="-8.6862091553670268E-3"/>
                  <c:y val="3.1419231443959373E-17"/>
                </c:manualLayout>
              </c:layout>
              <c:tx>
                <c:strRef>
                  <c:f>Correlations!$D$72</c:f>
                  <c:strCache>
                    <c:ptCount val="1"/>
                    <c:pt idx="0">
                      <c:v>Wyndham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{BA16D847-7F6D-4259-8DA2-54B7FDB748BF}</c15:txfldGUID>
                      <c15:f>Correlations!$D$72</c15:f>
                      <c15:dlblFieldTableCache>
                        <c:ptCount val="1"/>
                        <c:pt idx="0">
                          <c:v>Wyndham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440-4A97-BD6D-FB23543284C3}"/>
                </c:ext>
              </c:extLst>
            </c:dLbl>
            <c:dLbl>
              <c:idx val="29"/>
              <c:layout>
                <c:manualLayout>
                  <c:x val="-1.0857761444208807E-2"/>
                  <c:y val="0"/>
                </c:manualLayout>
              </c:layout>
              <c:tx>
                <c:strRef>
                  <c:f>Correlations!$D$73</c:f>
                  <c:strCache>
                    <c:ptCount val="1"/>
                    <c:pt idx="0">
                      <c:v>Yarra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{C1B072C4-FB8B-4AD8-A208-4810AD8F91E8}</c15:txfldGUID>
                      <c15:f>Correlations!$D$73</c15:f>
                      <c15:dlblFieldTableCache>
                        <c:ptCount val="1"/>
                        <c:pt idx="0">
                          <c:v>Yarra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E440-4A97-BD6D-FB23543284C3}"/>
                </c:ext>
              </c:extLst>
            </c:dLbl>
            <c:dLbl>
              <c:idx val="30"/>
              <c:layout>
                <c:manualLayout>
                  <c:x val="-8.6915505015464564E-2"/>
                  <c:y val="-1.9640029680013893E-7"/>
                </c:manualLayout>
              </c:layout>
              <c:tx>
                <c:strRef>
                  <c:f>Correlations!$D$74</c:f>
                  <c:strCache>
                    <c:ptCount val="1"/>
                    <c:pt idx="0">
                      <c:v>Yarra Ranges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{2C5B4A7A-4D62-4EB3-BA90-F15C00206D9E}</c15:txfldGUID>
                      <c15:f>Correlations!$D$74</c15:f>
                      <c15:dlblFieldTableCache>
                        <c:ptCount val="1"/>
                        <c:pt idx="0">
                          <c:v>Yarra Ranges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440-4A97-BD6D-FB23543284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5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Correlations!$E$44:$E$74</c:f>
              <c:numCache>
                <c:formatCode>0.0</c:formatCode>
                <c:ptCount val="31"/>
                <c:pt idx="0">
                  <c:v>8.4001187295933502</c:v>
                </c:pt>
                <c:pt idx="1">
                  <c:v>5.7714958775029448</c:v>
                </c:pt>
                <c:pt idx="2">
                  <c:v>4.6355953476696516</c:v>
                </c:pt>
                <c:pt idx="3">
                  <c:v>12.599629659447709</c:v>
                </c:pt>
                <c:pt idx="4">
                  <c:v>12.016141085039605</c:v>
                </c:pt>
                <c:pt idx="5">
                  <c:v>13.416543446116377</c:v>
                </c:pt>
                <c:pt idx="6">
                  <c:v>9.3091072229699421</c:v>
                </c:pt>
                <c:pt idx="7">
                  <c:v>13.479623824451412</c:v>
                </c:pt>
                <c:pt idx="8">
                  <c:v>6.5764874078961837</c:v>
                </c:pt>
                <c:pt idx="9">
                  <c:v>13.187019320952917</c:v>
                </c:pt>
                <c:pt idx="10">
                  <c:v>11.667826490373463</c:v>
                </c:pt>
                <c:pt idx="11">
                  <c:v>16.088328075709779</c:v>
                </c:pt>
                <c:pt idx="12">
                  <c:v>8.1752371442835745</c:v>
                </c:pt>
                <c:pt idx="13">
                  <c:v>9.3364776503376579</c:v>
                </c:pt>
                <c:pt idx="14">
                  <c:v>6.7283431455004203</c:v>
                </c:pt>
                <c:pt idx="15">
                  <c:v>10.013453776667307</c:v>
                </c:pt>
                <c:pt idx="16">
                  <c:v>9.5892600287677805</c:v>
                </c:pt>
                <c:pt idx="17">
                  <c:v>5.4805061559507529</c:v>
                </c:pt>
                <c:pt idx="18">
                  <c:v>14.518664047151278</c:v>
                </c:pt>
                <c:pt idx="19">
                  <c:v>6.0964453737584945</c:v>
                </c:pt>
                <c:pt idx="20">
                  <c:v>7.4737409103151089</c:v>
                </c:pt>
                <c:pt idx="21">
                  <c:v>9.27219183845183</c:v>
                </c:pt>
                <c:pt idx="22">
                  <c:v>10.677589558455985</c:v>
                </c:pt>
                <c:pt idx="23">
                  <c:v>7.813754348407814</c:v>
                </c:pt>
                <c:pt idx="24">
                  <c:v>7.6997485006771127</c:v>
                </c:pt>
                <c:pt idx="25">
                  <c:v>4.5005769970509046</c:v>
                </c:pt>
                <c:pt idx="26">
                  <c:v>6.93880930694709</c:v>
                </c:pt>
                <c:pt idx="27">
                  <c:v>12.430494585894058</c:v>
                </c:pt>
                <c:pt idx="28">
                  <c:v>13.545744744925617</c:v>
                </c:pt>
                <c:pt idx="29">
                  <c:v>5.7999033349444176</c:v>
                </c:pt>
                <c:pt idx="30">
                  <c:v>10.918024928092041</c:v>
                </c:pt>
              </c:numCache>
            </c:numRef>
          </c:xVal>
          <c:yVal>
            <c:numRef>
              <c:f>Correlations!$F$44:$F$74</c:f>
              <c:numCache>
                <c:formatCode>0.0</c:formatCode>
                <c:ptCount val="31"/>
                <c:pt idx="0">
                  <c:v>696</c:v>
                </c:pt>
                <c:pt idx="1">
                  <c:v>919</c:v>
                </c:pt>
                <c:pt idx="2">
                  <c:v>949</c:v>
                </c:pt>
                <c:pt idx="3">
                  <c:v>517</c:v>
                </c:pt>
                <c:pt idx="4">
                  <c:v>697</c:v>
                </c:pt>
                <c:pt idx="5">
                  <c:v>606</c:v>
                </c:pt>
                <c:pt idx="6">
                  <c:v>715</c:v>
                </c:pt>
                <c:pt idx="7">
                  <c:v>614</c:v>
                </c:pt>
                <c:pt idx="8">
                  <c:v>838</c:v>
                </c:pt>
                <c:pt idx="9">
                  <c:v>489</c:v>
                </c:pt>
                <c:pt idx="10">
                  <c:v>782</c:v>
                </c:pt>
                <c:pt idx="11">
                  <c:v>645</c:v>
                </c:pt>
                <c:pt idx="12">
                  <c:v>808</c:v>
                </c:pt>
                <c:pt idx="13">
                  <c:v>667</c:v>
                </c:pt>
                <c:pt idx="14">
                  <c:v>489</c:v>
                </c:pt>
                <c:pt idx="15">
                  <c:v>873</c:v>
                </c:pt>
                <c:pt idx="16">
                  <c:v>665</c:v>
                </c:pt>
                <c:pt idx="17">
                  <c:v>754</c:v>
                </c:pt>
                <c:pt idx="18">
                  <c:v>588</c:v>
                </c:pt>
                <c:pt idx="19">
                  <c:v>587</c:v>
                </c:pt>
                <c:pt idx="20">
                  <c:v>796</c:v>
                </c:pt>
                <c:pt idx="21">
                  <c:v>836</c:v>
                </c:pt>
                <c:pt idx="22">
                  <c:v>656</c:v>
                </c:pt>
                <c:pt idx="23">
                  <c:v>928</c:v>
                </c:pt>
                <c:pt idx="24">
                  <c:v>1015</c:v>
                </c:pt>
                <c:pt idx="25">
                  <c:v>1108</c:v>
                </c:pt>
                <c:pt idx="26">
                  <c:v>589</c:v>
                </c:pt>
                <c:pt idx="27">
                  <c:v>722</c:v>
                </c:pt>
                <c:pt idx="28">
                  <c:v>667</c:v>
                </c:pt>
                <c:pt idx="29">
                  <c:v>956</c:v>
                </c:pt>
                <c:pt idx="30">
                  <c:v>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E440-4A97-BD6D-FB2354328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136384"/>
        <c:axId val="219137920"/>
      </c:scatterChart>
      <c:valAx>
        <c:axId val="2191363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9137920"/>
        <c:crosses val="autoZero"/>
        <c:crossBetween val="midCat"/>
      </c:valAx>
      <c:valAx>
        <c:axId val="219137920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9136384"/>
        <c:crosses val="autoZero"/>
        <c:crossBetween val="midCat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'Cultural diversity'!$G$12</c:f>
              <c:strCache>
                <c:ptCount val="1"/>
                <c:pt idx="0">
                  <c:v>Greater Dandenong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'Cultural diversity'!$B$14:$B$16</c:f>
              <c:strCache>
                <c:ptCount val="3"/>
                <c:pt idx="0">
                  <c:v>Per cent of residents born overseas, 2021</c:v>
                </c:pt>
                <c:pt idx="1">
                  <c:v>Per cent of residents who speak languages other than English at home, 2021</c:v>
                </c:pt>
                <c:pt idx="2">
                  <c:v>Per cent of residents who speak English 'not well' or ' not at all', 2021</c:v>
                </c:pt>
              </c:strCache>
            </c:strRef>
          </c:cat>
          <c:val>
            <c:numRef>
              <c:f>'Cultural diversity'!$G$14:$G$16</c:f>
              <c:numCache>
                <c:formatCode>0.0</c:formatCode>
                <c:ptCount val="3"/>
                <c:pt idx="0">
                  <c:v>61.358120182434057</c:v>
                </c:pt>
                <c:pt idx="1">
                  <c:v>68.717232444687355</c:v>
                </c:pt>
                <c:pt idx="2" formatCode="#,##0.0">
                  <c:v>14.378539644012944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C5-407C-BCD4-4369075A6E50}"/>
            </c:ext>
          </c:extLst>
        </c:ser>
        <c:ser>
          <c:idx val="1"/>
          <c:order val="1"/>
          <c:tx>
            <c:strRef>
              <c:f>'Cultural diversity'!$J$12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'Cultural diversity'!$B$14:$B$16</c:f>
              <c:strCache>
                <c:ptCount val="3"/>
                <c:pt idx="0">
                  <c:v>Per cent of residents born overseas, 2021</c:v>
                </c:pt>
                <c:pt idx="1">
                  <c:v>Per cent of residents who speak languages other than English at home, 2021</c:v>
                </c:pt>
                <c:pt idx="2">
                  <c:v>Per cent of residents who speak English 'not well' or ' not at all', 2021</c:v>
                </c:pt>
              </c:strCache>
            </c:strRef>
          </c:cat>
          <c:val>
            <c:numRef>
              <c:f>'Cultural diversity'!$J$14:$J$16</c:f>
              <c:numCache>
                <c:formatCode>0.0</c:formatCode>
                <c:ptCount val="3"/>
                <c:pt idx="0">
                  <c:v>37.331713865354935</c:v>
                </c:pt>
                <c:pt idx="1">
                  <c:v>35.860525267540865</c:v>
                </c:pt>
                <c:pt idx="2" formatCode="#,##0.0">
                  <c:v>4.4758680290783381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C5-407C-BCD4-4369075A6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20897090788697"/>
          <c:y val="0.73804523595624361"/>
          <c:w val="0.16487552465356875"/>
          <c:h val="0.20442107488241823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'Cultural diversity'!$G$12</c:f>
              <c:strCache>
                <c:ptCount val="1"/>
                <c:pt idx="0">
                  <c:v>Greater Dandenong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'Cultural diversity'!$B$17:$B$21</c:f>
              <c:strCache>
                <c:ptCount val="5"/>
                <c:pt idx="0">
                  <c:v>Humanitarian settlement, 2023/24</c:v>
                </c:pt>
                <c:pt idx="1">
                  <c:v>Family settlement, 2023/24</c:v>
                </c:pt>
                <c:pt idx="2">
                  <c:v>Skilled settlement, 2023/24</c:v>
                </c:pt>
                <c:pt idx="3">
                  <c:v>Total settlement, 2023/24</c:v>
                </c:pt>
                <c:pt idx="4">
                  <c:v>Number of asylum seekers, 2024</c:v>
                </c:pt>
              </c:strCache>
            </c:strRef>
          </c:cat>
          <c:val>
            <c:numRef>
              <c:f>'Cultural diversity'!$G$17:$G$21</c:f>
              <c:numCache>
                <c:formatCode>#,##0</c:formatCode>
                <c:ptCount val="5"/>
                <c:pt idx="0">
                  <c:v>948</c:v>
                </c:pt>
                <c:pt idx="1">
                  <c:v>1862</c:v>
                </c:pt>
                <c:pt idx="2">
                  <c:v>2583</c:v>
                </c:pt>
                <c:pt idx="3">
                  <c:v>5393</c:v>
                </c:pt>
                <c:pt idx="4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1F-4D11-829A-B34DBFC7C148}"/>
            </c:ext>
          </c:extLst>
        </c:ser>
        <c:ser>
          <c:idx val="1"/>
          <c:order val="1"/>
          <c:tx>
            <c:strRef>
              <c:f>'Cultural diversity'!$J$12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'Cultural diversity'!$B$17:$B$21</c:f>
              <c:strCache>
                <c:ptCount val="5"/>
                <c:pt idx="0">
                  <c:v>Humanitarian settlement, 2023/24</c:v>
                </c:pt>
                <c:pt idx="1">
                  <c:v>Family settlement, 2023/24</c:v>
                </c:pt>
                <c:pt idx="2">
                  <c:v>Skilled settlement, 2023/24</c:v>
                </c:pt>
                <c:pt idx="3">
                  <c:v>Total settlement, 2023/24</c:v>
                </c:pt>
                <c:pt idx="4">
                  <c:v>Number of asylum seekers, 2024</c:v>
                </c:pt>
              </c:strCache>
            </c:strRef>
          </c:cat>
          <c:val>
            <c:numRef>
              <c:f>'Cultural diversity'!$J$17:$J$21</c:f>
              <c:numCache>
                <c:formatCode>#,##0</c:formatCode>
                <c:ptCount val="5"/>
                <c:pt idx="0">
                  <c:v>6151</c:v>
                </c:pt>
                <c:pt idx="1">
                  <c:v>23746</c:v>
                </c:pt>
                <c:pt idx="2">
                  <c:v>57941</c:v>
                </c:pt>
                <c:pt idx="3">
                  <c:v>87838</c:v>
                </c:pt>
                <c:pt idx="4">
                  <c:v>3710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1F-4D11-829A-B34DBFC7C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261987361269057"/>
          <c:y val="0.14903487064116983"/>
          <c:w val="0.16487552465356875"/>
          <c:h val="0.15831311995091524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55105131089383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Education!$G$12</c:f>
              <c:strCache>
                <c:ptCount val="1"/>
                <c:pt idx="0">
                  <c:v>Greater Dandenong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Education!$B$13:$B$21</c:f>
              <c:strCache>
                <c:ptCount val="9"/>
                <c:pt idx="0">
                  <c:v>Per cent prep pupils who had not attended pre-school before their first year at school: 2021</c:v>
                </c:pt>
                <c:pt idx="1">
                  <c:v>Per cent of prep. pupils developmentally vulnerable in 1 or more domains, 2021</c:v>
                </c:pt>
                <c:pt idx="2">
                  <c:v>Per cent of year 9 pupils that did not meet national literacy benchmarks: 2019</c:v>
                </c:pt>
                <c:pt idx="3">
                  <c:v>Per cent of year 9 pupils that did not meet national numeracy benchmarks: 2019</c:v>
                </c:pt>
                <c:pt idx="4">
                  <c:v>Per cent of  20-24 year olds who left school before completing year 11, 2021</c:v>
                </c:pt>
                <c:pt idx="5">
                  <c:v>Per cent of persons 15+ who had left school before finishing yr. 11, 2021</c:v>
                </c:pt>
                <c:pt idx="6">
                  <c:v>Per cent 20-24 year olds not in paid employment or enrolled in formal education, 2021</c:v>
                </c:pt>
                <c:pt idx="7">
                  <c:v>Per cent of 20-24 year-olds in tertiary education, 2021</c:v>
                </c:pt>
                <c:pt idx="8">
                  <c:v>Per cent of 25-44 year-olds who hold a degree, 2021</c:v>
                </c:pt>
              </c:strCache>
            </c:strRef>
          </c:cat>
          <c:val>
            <c:numRef>
              <c:f>Education!$G$13:$G$21</c:f>
              <c:numCache>
                <c:formatCode>0.0</c:formatCode>
                <c:ptCount val="9"/>
                <c:pt idx="0">
                  <c:v>6.7</c:v>
                </c:pt>
                <c:pt idx="1">
                  <c:v>28.2</c:v>
                </c:pt>
                <c:pt idx="2">
                  <c:v>13.798977853492332</c:v>
                </c:pt>
                <c:pt idx="3">
                  <c:v>8.011363636363626</c:v>
                </c:pt>
                <c:pt idx="4">
                  <c:v>8.1360390830514842</c:v>
                </c:pt>
                <c:pt idx="5">
                  <c:v>30.634307867581366</c:v>
                </c:pt>
                <c:pt idx="6">
                  <c:v>13.187019320952917</c:v>
                </c:pt>
                <c:pt idx="7">
                  <c:v>47.088418894996735</c:v>
                </c:pt>
                <c:pt idx="8">
                  <c:v>36.871160372900285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2B-486F-9643-556C359ED4DB}"/>
            </c:ext>
          </c:extLst>
        </c:ser>
        <c:ser>
          <c:idx val="1"/>
          <c:order val="1"/>
          <c:tx>
            <c:strRef>
              <c:f>Education!$J$12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Education!$B$13:$B$21</c:f>
              <c:strCache>
                <c:ptCount val="9"/>
                <c:pt idx="0">
                  <c:v>Per cent prep pupils who had not attended pre-school before their first year at school: 2021</c:v>
                </c:pt>
                <c:pt idx="1">
                  <c:v>Per cent of prep. pupils developmentally vulnerable in 1 or more domains, 2021</c:v>
                </c:pt>
                <c:pt idx="2">
                  <c:v>Per cent of year 9 pupils that did not meet national literacy benchmarks: 2019</c:v>
                </c:pt>
                <c:pt idx="3">
                  <c:v>Per cent of year 9 pupils that did not meet national numeracy benchmarks: 2019</c:v>
                </c:pt>
                <c:pt idx="4">
                  <c:v>Per cent of  20-24 year olds who left school before completing year 11, 2021</c:v>
                </c:pt>
                <c:pt idx="5">
                  <c:v>Per cent of persons 15+ who had left school before finishing yr. 11, 2021</c:v>
                </c:pt>
                <c:pt idx="6">
                  <c:v>Per cent 20-24 year olds not in paid employment or enrolled in formal education, 2021</c:v>
                </c:pt>
                <c:pt idx="7">
                  <c:v>Per cent of 20-24 year-olds in tertiary education, 2021</c:v>
                </c:pt>
                <c:pt idx="8">
                  <c:v>Per cent of 25-44 year-olds who hold a degree, 2021</c:v>
                </c:pt>
              </c:strCache>
            </c:strRef>
          </c:cat>
          <c:val>
            <c:numRef>
              <c:f>Education!$J$13:$J$21</c:f>
              <c:numCache>
                <c:formatCode>0.0</c:formatCode>
                <c:ptCount val="9"/>
                <c:pt idx="0">
                  <c:v>3.787096774193548</c:v>
                </c:pt>
                <c:pt idx="1">
                  <c:v>17.716129032258063</c:v>
                </c:pt>
                <c:pt idx="2">
                  <c:v>7.405966794137564</c:v>
                </c:pt>
                <c:pt idx="3">
                  <c:v>3.5578380851827189</c:v>
                </c:pt>
                <c:pt idx="4">
                  <c:v>6.3273493484426542</c:v>
                </c:pt>
                <c:pt idx="5">
                  <c:v>21.084410893318612</c:v>
                </c:pt>
                <c:pt idx="6">
                  <c:v>9.4889317053000841</c:v>
                </c:pt>
                <c:pt idx="7">
                  <c:v>39.926821054420017</c:v>
                </c:pt>
                <c:pt idx="8">
                  <c:v>49.481801722251561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2B-486F-9643-556C359ED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746451451058078"/>
          <c:y val="0.32181561679790166"/>
          <c:w val="0.16487552465356875"/>
          <c:h val="0.10523564989158965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Employment!$G$12</c:f>
              <c:strCache>
                <c:ptCount val="1"/>
                <c:pt idx="0">
                  <c:v>Greater Dandenong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Employment!$B$13:$B$17</c:f>
              <c:strCache>
                <c:ptCount val="5"/>
                <c:pt idx="0">
                  <c:v>Per cent 20-24 year olds not in paid employment or enrolled in formal education, 2021</c:v>
                </c:pt>
                <c:pt idx="1">
                  <c:v>Unemployment rate, persons 15+, June 2024</c:v>
                </c:pt>
                <c:pt idx="2">
                  <c:v>Managers and professionals as a percentage of employed residents, 2021</c:v>
                </c:pt>
                <c:pt idx="3">
                  <c:v>Salespersons, machinery operators and labourers as a percentage of employed residents, 2021</c:v>
                </c:pt>
                <c:pt idx="4">
                  <c:v>Per cent of two-parent families with no parent in paid work, 2021</c:v>
                </c:pt>
              </c:strCache>
            </c:strRef>
          </c:cat>
          <c:val>
            <c:numRef>
              <c:f>Employment!$G$13:$G$17</c:f>
              <c:numCache>
                <c:formatCode>0.0</c:formatCode>
                <c:ptCount val="5"/>
                <c:pt idx="0">
                  <c:v>13.187019320952917</c:v>
                </c:pt>
                <c:pt idx="1">
                  <c:v>6.4</c:v>
                </c:pt>
                <c:pt idx="2">
                  <c:v>24.532173965918247</c:v>
                </c:pt>
                <c:pt idx="3">
                  <c:v>37.861982133221417</c:v>
                </c:pt>
                <c:pt idx="4">
                  <c:v>17.121865516690622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6-4FA1-BB07-AA2F03A0F5C9}"/>
            </c:ext>
          </c:extLst>
        </c:ser>
        <c:ser>
          <c:idx val="1"/>
          <c:order val="1"/>
          <c:tx>
            <c:strRef>
              <c:f>Employment!$J$12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Employment!$B$13:$B$17</c:f>
              <c:strCache>
                <c:ptCount val="5"/>
                <c:pt idx="0">
                  <c:v>Per cent 20-24 year olds not in paid employment or enrolled in formal education, 2021</c:v>
                </c:pt>
                <c:pt idx="1">
                  <c:v>Unemployment rate, persons 15+, June 2024</c:v>
                </c:pt>
                <c:pt idx="2">
                  <c:v>Managers and professionals as a percentage of employed residents, 2021</c:v>
                </c:pt>
                <c:pt idx="3">
                  <c:v>Salespersons, machinery operators and labourers as a percentage of employed residents, 2021</c:v>
                </c:pt>
                <c:pt idx="4">
                  <c:v>Per cent of two-parent families with no parent in paid work, 2021</c:v>
                </c:pt>
              </c:strCache>
            </c:strRef>
          </c:cat>
          <c:val>
            <c:numRef>
              <c:f>Employment!$J$13:$J$17</c:f>
              <c:numCache>
                <c:formatCode>0.0</c:formatCode>
                <c:ptCount val="5"/>
                <c:pt idx="0">
                  <c:v>9.4889317053000841</c:v>
                </c:pt>
                <c:pt idx="1">
                  <c:v>4.2</c:v>
                </c:pt>
                <c:pt idx="2">
                  <c:v>43.220340495897851</c:v>
                </c:pt>
                <c:pt idx="3">
                  <c:v>22.135290971195602</c:v>
                </c:pt>
                <c:pt idx="4">
                  <c:v>8.4970204700647898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6-4FA1-BB07-AA2F03A0F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2477709481927186"/>
          <c:y val="7.4980065782916341E-2"/>
          <c:w val="0.16487552465356875"/>
          <c:h val="0.11783140635901523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Finance!$G$12</c:f>
              <c:strCache>
                <c:ptCount val="1"/>
                <c:pt idx="0">
                  <c:v>Greater Dandenong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Finance!$B$13:$B$17</c:f>
              <c:strCache>
                <c:ptCount val="5"/>
                <c:pt idx="0">
                  <c:v>Median weekly gross individual income, persons 15+, 2021</c:v>
                </c:pt>
                <c:pt idx="1">
                  <c:v>Female median individual weekly gross income, persons 15+, 2021</c:v>
                </c:pt>
                <c:pt idx="2">
                  <c:v>Male median individual weekly gross income, persons 15+, 2021</c:v>
                </c:pt>
                <c:pt idx="3">
                  <c:v>Average electronic gambling machine losses per adult, 2023/24</c:v>
                </c:pt>
                <c:pt idx="4">
                  <c:v>SEIFA Index of Relative Socio-economic Disadvantage, 2021</c:v>
                </c:pt>
              </c:strCache>
            </c:strRef>
          </c:cat>
          <c:val>
            <c:numRef>
              <c:f>Finance!$G$13:$G$17</c:f>
              <c:numCache>
                <c:formatCode>"$"#,##0</c:formatCode>
                <c:ptCount val="5"/>
                <c:pt idx="0">
                  <c:v>618.54838709677415</c:v>
                </c:pt>
                <c:pt idx="1">
                  <c:v>481.97465072735127</c:v>
                </c:pt>
                <c:pt idx="2">
                  <c:v>789.8925487045592</c:v>
                </c:pt>
                <c:pt idx="3">
                  <c:v>1089.4819760455937</c:v>
                </c:pt>
                <c:pt idx="4" formatCode="#,##0">
                  <c:v>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C-4AA6-9A73-87A80A5D9FAF}"/>
            </c:ext>
          </c:extLst>
        </c:ser>
        <c:ser>
          <c:idx val="1"/>
          <c:order val="1"/>
          <c:tx>
            <c:strRef>
              <c:f>Finance!$J$12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Finance!$B$13:$B$17</c:f>
              <c:strCache>
                <c:ptCount val="5"/>
                <c:pt idx="0">
                  <c:v>Median weekly gross individual income, persons 15+, 2021</c:v>
                </c:pt>
                <c:pt idx="1">
                  <c:v>Female median individual weekly gross income, persons 15+, 2021</c:v>
                </c:pt>
                <c:pt idx="2">
                  <c:v>Male median individual weekly gross income, persons 15+, 2021</c:v>
                </c:pt>
                <c:pt idx="3">
                  <c:v>Average electronic gambling machine losses per adult, 2023/24</c:v>
                </c:pt>
                <c:pt idx="4">
                  <c:v>SEIFA Index of Relative Socio-economic Disadvantage, 2021</c:v>
                </c:pt>
              </c:strCache>
            </c:strRef>
          </c:cat>
          <c:val>
            <c:numRef>
              <c:f>Finance!$J$13:$J$17</c:f>
              <c:numCache>
                <c:formatCode>"$"#,##0</c:formatCode>
                <c:ptCount val="5"/>
                <c:pt idx="0">
                  <c:v>841.00932862453988</c:v>
                </c:pt>
                <c:pt idx="1">
                  <c:v>684.39828816541149</c:v>
                </c:pt>
                <c:pt idx="2">
                  <c:v>1034.5324089594769</c:v>
                </c:pt>
                <c:pt idx="3">
                  <c:v>596</c:v>
                </c:pt>
                <c:pt idx="4" formatCode="#,##0">
                  <c:v>1017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2C-4AA6-9A73-87A80A5D9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929263412457354"/>
          <c:y val="0.15859699355762349"/>
          <c:w val="0.17218817026299502"/>
          <c:h val="0.17948910931588094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06370050704188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Finance!$G$12</c:f>
              <c:strCache>
                <c:ptCount val="1"/>
                <c:pt idx="0">
                  <c:v>Greater Dandenong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Finance!$B$18:$B$19</c:f>
              <c:strCache>
                <c:ptCount val="2"/>
                <c:pt idx="0">
                  <c:v>Per cent of weekly individual incomes below $250 persons aged 35-44, 2021</c:v>
                </c:pt>
                <c:pt idx="1">
                  <c:v>Health Care Card Holders as a percentage of the population, June 2024</c:v>
                </c:pt>
              </c:strCache>
            </c:strRef>
          </c:cat>
          <c:val>
            <c:numRef>
              <c:f>Finance!$G$18:$G$19</c:f>
              <c:numCache>
                <c:formatCode>0.0</c:formatCode>
                <c:ptCount val="2"/>
                <c:pt idx="0" formatCode="#,##0.0">
                  <c:v>15.880327563744649</c:v>
                </c:pt>
                <c:pt idx="1">
                  <c:v>7.2712346765432034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4-4659-AE87-1C42A95EA459}"/>
            </c:ext>
          </c:extLst>
        </c:ser>
        <c:ser>
          <c:idx val="1"/>
          <c:order val="1"/>
          <c:tx>
            <c:strRef>
              <c:f>Finance!$J$12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Finance!$B$18:$B$19</c:f>
              <c:strCache>
                <c:ptCount val="2"/>
                <c:pt idx="0">
                  <c:v>Per cent of weekly individual incomes below $250 persons aged 35-44, 2021</c:v>
                </c:pt>
                <c:pt idx="1">
                  <c:v>Health Care Card Holders as a percentage of the population, June 2024</c:v>
                </c:pt>
              </c:strCache>
            </c:strRef>
          </c:cat>
          <c:val>
            <c:numRef>
              <c:f>Finance!$J$18:$J$19</c:f>
              <c:numCache>
                <c:formatCode>0.0</c:formatCode>
                <c:ptCount val="2"/>
                <c:pt idx="0" formatCode="#,##0.0">
                  <c:v>15</c:v>
                </c:pt>
                <c:pt idx="1">
                  <c:v>5.086704006070109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44-4659-AE87-1C42A95EA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49555917027738"/>
          <c:y val="0.631650248739828"/>
          <c:w val="0.18498524521729118"/>
          <c:h val="0.34539716008302307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26353907748739"/>
          <c:y val="3.2194626957372861E-3"/>
          <c:w val="0.57653865306779595"/>
          <c:h val="0.9442261696810082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Housing!$G$12</c:f>
              <c:strCache>
                <c:ptCount val="1"/>
                <c:pt idx="0">
                  <c:v>Greater Dandenong </c:v>
                </c:pt>
              </c:strCache>
            </c:strRef>
          </c:tx>
          <c:spPr>
            <a:solidFill>
              <a:srgbClr val="FFFFCC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Housing!$B$14:$B$19</c:f>
              <c:strCache>
                <c:ptCount val="6"/>
                <c:pt idx="0">
                  <c:v>Per cent of dwellings rented from the government, co-ops. or the church, 2021</c:v>
                </c:pt>
                <c:pt idx="1">
                  <c:v>Per cent of dwellings for rent, which are affordable to Centrelink recipients, June, 2024</c:v>
                </c:pt>
                <c:pt idx="2">
                  <c:v>Number of year's household income required to purchase an average house, 2021</c:v>
                </c:pt>
                <c:pt idx="3">
                  <c:v>Per cent of renting households, living in acute financial hardship, 2021</c:v>
                </c:pt>
                <c:pt idx="4">
                  <c:v>Per cent of private dwellings that are overcrowded, 2021</c:v>
                </c:pt>
                <c:pt idx="5">
                  <c:v>Number of homeless persons per 1,000 population, 2021</c:v>
                </c:pt>
              </c:strCache>
            </c:strRef>
          </c:cat>
          <c:val>
            <c:numRef>
              <c:f>Housing!$G$14:$G$19</c:f>
              <c:numCache>
                <c:formatCode>0.0</c:formatCode>
                <c:ptCount val="6"/>
                <c:pt idx="0">
                  <c:v>3.8823250484055793</c:v>
                </c:pt>
                <c:pt idx="1">
                  <c:v>4.1000000000000005</c:v>
                </c:pt>
                <c:pt idx="2">
                  <c:v>10.323468685478321</c:v>
                </c:pt>
                <c:pt idx="3">
                  <c:v>21.121839781538331</c:v>
                </c:pt>
                <c:pt idx="4">
                  <c:v>1.2715122124312497</c:v>
                </c:pt>
                <c:pt idx="5">
                  <c:v>14.955090482722003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5-4500-AD82-A68AE0AE806B}"/>
            </c:ext>
          </c:extLst>
        </c:ser>
        <c:ser>
          <c:idx val="1"/>
          <c:order val="1"/>
          <c:tx>
            <c:strRef>
              <c:f>Housing!$J$12</c:f>
              <c:strCache>
                <c:ptCount val="1"/>
                <c:pt idx="0">
                  <c:v>Greater Melbourne </c:v>
                </c:pt>
              </c:strCache>
            </c:strRef>
          </c:tx>
          <c:spPr>
            <a:solidFill>
              <a:srgbClr val="A50021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Housing!$B$14:$B$19</c:f>
              <c:strCache>
                <c:ptCount val="6"/>
                <c:pt idx="0">
                  <c:v>Per cent of dwellings rented from the government, co-ops. or the church, 2021</c:v>
                </c:pt>
                <c:pt idx="1">
                  <c:v>Per cent of dwellings for rent, which are affordable to Centrelink recipients, June, 2024</c:v>
                </c:pt>
                <c:pt idx="2">
                  <c:v>Number of year's household income required to purchase an average house, 2021</c:v>
                </c:pt>
                <c:pt idx="3">
                  <c:v>Per cent of renting households, living in acute financial hardship, 2021</c:v>
                </c:pt>
                <c:pt idx="4">
                  <c:v>Per cent of private dwellings that are overcrowded, 2021</c:v>
                </c:pt>
                <c:pt idx="5">
                  <c:v>Number of homeless persons per 1,000 population, 2021</c:v>
                </c:pt>
              </c:strCache>
            </c:strRef>
          </c:cat>
          <c:val>
            <c:numRef>
              <c:f>Housing!$J$14:$J$19</c:f>
              <c:numCache>
                <c:formatCode>0.0</c:formatCode>
                <c:ptCount val="6"/>
                <c:pt idx="0">
                  <c:v>2.3748066954932519</c:v>
                </c:pt>
                <c:pt idx="1">
                  <c:v>6.3</c:v>
                </c:pt>
                <c:pt idx="2">
                  <c:v>8.8516165580868371</c:v>
                </c:pt>
                <c:pt idx="3">
                  <c:v>13.7</c:v>
                </c:pt>
                <c:pt idx="4">
                  <c:v>0.27050925647492075</c:v>
                </c:pt>
                <c:pt idx="5">
                  <c:v>4.8990498212785143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5-4500-AD82-A68AE0AE8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13373696"/>
        <c:axId val="213375232"/>
      </c:barChart>
      <c:catAx>
        <c:axId val="21337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375232"/>
        <c:crosses val="autoZero"/>
        <c:auto val="1"/>
        <c:lblAlgn val="ctr"/>
        <c:lblOffset val="100"/>
        <c:noMultiLvlLbl val="0"/>
      </c:catAx>
      <c:valAx>
        <c:axId val="213375232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crossAx val="21337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2477709481927186"/>
          <c:y val="0.84938639003954597"/>
          <c:w val="0.16487552465356875"/>
          <c:h val="0.1127521503925273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50" dropStyle="combo" dx="31" fmlaLink="$J$11" fmlaRange="'Data 3 Table'!$B$4:$B$84" sel="80" val="31"/>
</file>

<file path=xl/ctrlProps/ctrlProp2.xml><?xml version="1.0" encoding="utf-8"?>
<formControlPr xmlns="http://schemas.microsoft.com/office/spreadsheetml/2009/9/main" objectType="Drop" dropLines="50" dropStyle="combo" dx="31" fmlaLink="$H$11" fmlaRange="'Data 3 Table'!$B$4:$B$84" sel="26" val="25"/>
</file>

<file path=xl/ctrlProps/ctrlProp3.xml><?xml version="1.0" encoding="utf-8"?>
<formControlPr xmlns="http://schemas.microsoft.com/office/spreadsheetml/2009/9/main" objectType="Drop" dropLines="40" dropStyle="combo" dx="31" fmlaLink="$C$12" fmlaRange="$O$9:$O$178" sel="41" val="59"/>
</file>

<file path=xl/ctrlProps/ctrlProp4.xml><?xml version="1.0" encoding="utf-8"?>
<formControlPr xmlns="http://schemas.microsoft.com/office/spreadsheetml/2009/9/main" objectType="Drop" dropLines="40" dropStyle="combo" dx="31" fmlaLink="$C$12" fmlaRange="$O$9:$O$173" sel="37" val="35"/>
</file>

<file path=xl/ctrlProps/ctrlProp5.xml><?xml version="1.0" encoding="utf-8"?>
<formControlPr xmlns="http://schemas.microsoft.com/office/spreadsheetml/2009/9/main" objectType="Drop" dropLines="40" dropStyle="combo" dx="31" fmlaLink="$C$14" fmlaRange="$O$9:$O$173" sel="18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13.jpe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10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14.jpe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11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15.jpe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12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Relationship Id="rId22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16.jpe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14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17.jpe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15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18.pn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16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Relationship Id="rId22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19.jpe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18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20.jpe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19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21.jpe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20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image" Target="../media/image5.jpeg"/><Relationship Id="rId3" Type="http://schemas.openxmlformats.org/officeDocument/2006/relationships/hyperlink" Target="#Education!A1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1" Type="http://schemas.openxmlformats.org/officeDocument/2006/relationships/chart" Target="../charts/chart21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ocialstatistics.com.au" TargetMode="External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Health!A1"/><Relationship Id="rId13" Type="http://schemas.openxmlformats.org/officeDocument/2006/relationships/hyperlink" Target="#'Young People'!A1"/><Relationship Id="rId18" Type="http://schemas.openxmlformats.org/officeDocument/2006/relationships/hyperlink" Target="#Nutrition!A1"/><Relationship Id="rId3" Type="http://schemas.openxmlformats.org/officeDocument/2006/relationships/hyperlink" Target="#Community!A1"/><Relationship Id="rId7" Type="http://schemas.openxmlformats.org/officeDocument/2006/relationships/hyperlink" Target="#Housing!A1"/><Relationship Id="rId12" Type="http://schemas.openxmlformats.org/officeDocument/2006/relationships/hyperlink" Target="#Families!A1"/><Relationship Id="rId17" Type="http://schemas.openxmlformats.org/officeDocument/2006/relationships/hyperlink" Target="#Transport!A1"/><Relationship Id="rId2" Type="http://schemas.openxmlformats.org/officeDocument/2006/relationships/hyperlink" Target="#Introduction!A1"/><Relationship Id="rId16" Type="http://schemas.openxmlformats.org/officeDocument/2006/relationships/hyperlink" Target="#Correlations!A1"/><Relationship Id="rId20" Type="http://schemas.openxmlformats.org/officeDocument/2006/relationships/hyperlink" Target="#'Cultural diversity'!A1"/><Relationship Id="rId1" Type="http://schemas.openxmlformats.org/officeDocument/2006/relationships/chart" Target="../charts/chart22.xml"/><Relationship Id="rId6" Type="http://schemas.openxmlformats.org/officeDocument/2006/relationships/hyperlink" Target="#Finance!A1"/><Relationship Id="rId11" Type="http://schemas.openxmlformats.org/officeDocument/2006/relationships/hyperlink" Target="#'Older People'!A1"/><Relationship Id="rId5" Type="http://schemas.openxmlformats.org/officeDocument/2006/relationships/hyperlink" Target="#Employment!A1"/><Relationship Id="rId15" Type="http://schemas.openxmlformats.org/officeDocument/2006/relationships/hyperlink" Target="#'Municipal Comparison'!A1"/><Relationship Id="rId10" Type="http://schemas.openxmlformats.org/officeDocument/2006/relationships/hyperlink" Target="#Gender!A1"/><Relationship Id="rId19" Type="http://schemas.openxmlformats.org/officeDocument/2006/relationships/hyperlink" Target="#Indigenous!A1"/><Relationship Id="rId4" Type="http://schemas.openxmlformats.org/officeDocument/2006/relationships/hyperlink" Target="#Education!A1"/><Relationship Id="rId9" Type="http://schemas.openxmlformats.org/officeDocument/2006/relationships/hyperlink" Target="#Safety!A1"/><Relationship Id="rId14" Type="http://schemas.openxmlformats.org/officeDocument/2006/relationships/hyperlink" Target="#'Early Years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Health!A1"/><Relationship Id="rId13" Type="http://schemas.openxmlformats.org/officeDocument/2006/relationships/hyperlink" Target="#'Young People'!A1"/><Relationship Id="rId18" Type="http://schemas.openxmlformats.org/officeDocument/2006/relationships/hyperlink" Target="#Indigenous!A1"/><Relationship Id="rId3" Type="http://schemas.openxmlformats.org/officeDocument/2006/relationships/hyperlink" Target="#Community!A1"/><Relationship Id="rId7" Type="http://schemas.openxmlformats.org/officeDocument/2006/relationships/hyperlink" Target="#Housing!A1"/><Relationship Id="rId12" Type="http://schemas.openxmlformats.org/officeDocument/2006/relationships/hyperlink" Target="#Families!A1"/><Relationship Id="rId17" Type="http://schemas.openxmlformats.org/officeDocument/2006/relationships/hyperlink" Target="#Transport!A1"/><Relationship Id="rId2" Type="http://schemas.openxmlformats.org/officeDocument/2006/relationships/hyperlink" Target="#Introduction!A1"/><Relationship Id="rId16" Type="http://schemas.openxmlformats.org/officeDocument/2006/relationships/hyperlink" Target="#Correlations!A1"/><Relationship Id="rId20" Type="http://schemas.openxmlformats.org/officeDocument/2006/relationships/hyperlink" Target="#Nutrition!A1"/><Relationship Id="rId1" Type="http://schemas.openxmlformats.org/officeDocument/2006/relationships/chart" Target="../charts/chart23.xml"/><Relationship Id="rId6" Type="http://schemas.openxmlformats.org/officeDocument/2006/relationships/hyperlink" Target="#Finance!A1"/><Relationship Id="rId11" Type="http://schemas.openxmlformats.org/officeDocument/2006/relationships/hyperlink" Target="#'Older People'!A1"/><Relationship Id="rId5" Type="http://schemas.openxmlformats.org/officeDocument/2006/relationships/hyperlink" Target="#Employment!A1"/><Relationship Id="rId15" Type="http://schemas.openxmlformats.org/officeDocument/2006/relationships/hyperlink" Target="#'Municipal Comparison'!A1"/><Relationship Id="rId10" Type="http://schemas.openxmlformats.org/officeDocument/2006/relationships/hyperlink" Target="#Gender!A1"/><Relationship Id="rId19" Type="http://schemas.openxmlformats.org/officeDocument/2006/relationships/hyperlink" Target="#'Cultural diversity'!A1"/><Relationship Id="rId4" Type="http://schemas.openxmlformats.org/officeDocument/2006/relationships/hyperlink" Target="#Education!A1"/><Relationship Id="rId9" Type="http://schemas.openxmlformats.org/officeDocument/2006/relationships/hyperlink" Target="#Safety!A1"/><Relationship Id="rId14" Type="http://schemas.openxmlformats.org/officeDocument/2006/relationships/hyperlink" Target="#'Early Year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image" Target="../media/image5.jpeg"/><Relationship Id="rId3" Type="http://schemas.openxmlformats.org/officeDocument/2006/relationships/hyperlink" Target="#Education!A1"/><Relationship Id="rId21" Type="http://schemas.openxmlformats.org/officeDocument/2006/relationships/hyperlink" Target="#Nutrition!A1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'Cultural diversity'!A1"/><Relationship Id="rId1" Type="http://schemas.openxmlformats.org/officeDocument/2006/relationships/chart" Target="../charts/chart1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23" Type="http://schemas.openxmlformats.org/officeDocument/2006/relationships/image" Target="../media/image6.png"/><Relationship Id="rId10" Type="http://schemas.openxmlformats.org/officeDocument/2006/relationships/hyperlink" Target="#'Older People'!A1"/><Relationship Id="rId19" Type="http://schemas.openxmlformats.org/officeDocument/2006/relationships/hyperlink" Target="#Indigenous!A1"/><Relationship Id="rId4" Type="http://schemas.openxmlformats.org/officeDocument/2006/relationships/hyperlink" Target="#Employment!Print_Area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Relationship Id="rId22" Type="http://schemas.openxmlformats.org/officeDocument/2006/relationships/hyperlink" Target="http://www.socialstatistics.com.au/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image" Target="../media/image7.jpeg"/><Relationship Id="rId1" Type="http://schemas.openxmlformats.org/officeDocument/2006/relationships/chart" Target="../charts/chart2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chart" Target="../charts/chart4.xml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3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Relationship Id="rId22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9.jpe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5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Nutrition!A1"/><Relationship Id="rId3" Type="http://schemas.openxmlformats.org/officeDocument/2006/relationships/hyperlink" Target="#Education!A1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1" Type="http://schemas.openxmlformats.org/officeDocument/2006/relationships/chart" Target="../charts/chart6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image" Target="../media/image10.jpeg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11.jpe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7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Relationship Id="rId22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Safety!A1"/><Relationship Id="rId13" Type="http://schemas.openxmlformats.org/officeDocument/2006/relationships/hyperlink" Target="#'Early Years'!A1"/><Relationship Id="rId18" Type="http://schemas.openxmlformats.org/officeDocument/2006/relationships/hyperlink" Target="#Indigenous!A1"/><Relationship Id="rId3" Type="http://schemas.openxmlformats.org/officeDocument/2006/relationships/hyperlink" Target="#Education!A1"/><Relationship Id="rId21" Type="http://schemas.openxmlformats.org/officeDocument/2006/relationships/image" Target="../media/image12.jpeg"/><Relationship Id="rId7" Type="http://schemas.openxmlformats.org/officeDocument/2006/relationships/hyperlink" Target="#Health!A1"/><Relationship Id="rId12" Type="http://schemas.openxmlformats.org/officeDocument/2006/relationships/hyperlink" Target="#'Young People'!A1"/><Relationship Id="rId17" Type="http://schemas.openxmlformats.org/officeDocument/2006/relationships/hyperlink" Target="#Transport!A1"/><Relationship Id="rId2" Type="http://schemas.openxmlformats.org/officeDocument/2006/relationships/hyperlink" Target="#Community!A1"/><Relationship Id="rId16" Type="http://schemas.openxmlformats.org/officeDocument/2006/relationships/hyperlink" Target="#Introduction!A1"/><Relationship Id="rId20" Type="http://schemas.openxmlformats.org/officeDocument/2006/relationships/hyperlink" Target="#Nutrition!A1"/><Relationship Id="rId1" Type="http://schemas.openxmlformats.org/officeDocument/2006/relationships/chart" Target="../charts/chart9.xml"/><Relationship Id="rId6" Type="http://schemas.openxmlformats.org/officeDocument/2006/relationships/hyperlink" Target="#Housing!A1"/><Relationship Id="rId11" Type="http://schemas.openxmlformats.org/officeDocument/2006/relationships/hyperlink" Target="#Families!A1"/><Relationship Id="rId5" Type="http://schemas.openxmlformats.org/officeDocument/2006/relationships/hyperlink" Target="#Finance!A1"/><Relationship Id="rId15" Type="http://schemas.openxmlformats.org/officeDocument/2006/relationships/hyperlink" Target="#Correlations!A1"/><Relationship Id="rId10" Type="http://schemas.openxmlformats.org/officeDocument/2006/relationships/hyperlink" Target="#'Older People'!A1"/><Relationship Id="rId19" Type="http://schemas.openxmlformats.org/officeDocument/2006/relationships/hyperlink" Target="#'Cultural diversity'!A1"/><Relationship Id="rId4" Type="http://schemas.openxmlformats.org/officeDocument/2006/relationships/hyperlink" Target="#Employment!A1"/><Relationship Id="rId9" Type="http://schemas.openxmlformats.org/officeDocument/2006/relationships/hyperlink" Target="#Gender!A1"/><Relationship Id="rId14" Type="http://schemas.openxmlformats.org/officeDocument/2006/relationships/hyperlink" Target="#'Municipal Comparison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115</xdr:col>
      <xdr:colOff>50801</xdr:colOff>
      <xdr:row>92</xdr:row>
      <xdr:rowOff>177801</xdr:rowOff>
    </xdr:from>
    <xdr:to>
      <xdr:col>119</xdr:col>
      <xdr:colOff>101601</xdr:colOff>
      <xdr:row>99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422101" y="25044401"/>
          <a:ext cx="5334000" cy="1422399"/>
        </a:xfrm>
        <a:prstGeom prst="rect">
          <a:avLst/>
        </a:prstGeom>
      </xdr:spPr>
    </xdr:pic>
    <xdr:clientData/>
  </xdr:twoCellAnchor>
  <xdr:twoCellAnchor editAs="oneCell">
    <xdr:from>
      <xdr:col>115</xdr:col>
      <xdr:colOff>800100</xdr:colOff>
      <xdr:row>94</xdr:row>
      <xdr:rowOff>203200</xdr:rowOff>
    </xdr:from>
    <xdr:to>
      <xdr:col>116</xdr:col>
      <xdr:colOff>1206500</xdr:colOff>
      <xdr:row>96</xdr:row>
      <xdr:rowOff>67153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48600" y="24955500"/>
          <a:ext cx="1727200" cy="2957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165100</xdr:rowOff>
    </xdr:from>
    <xdr:to>
      <xdr:col>12</xdr:col>
      <xdr:colOff>654050</xdr:colOff>
      <xdr:row>49</xdr:row>
      <xdr:rowOff>50800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0361D332-3DEC-40E1-84A5-78916ED16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BF5C278D-6C36-4E10-B6AF-2198CCCC6BDB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DFA296E-ED6E-46B0-8B4D-DABFD870FF34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AE0E9A-7190-404D-9106-714948B25877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</a:t>
          </a:r>
          <a:r>
            <a:rPr lang="en-US" sz="800" b="1">
              <a:solidFill>
                <a:srgbClr val="FFFF00"/>
              </a:solidFill>
            </a:rPr>
            <a:t>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D5B5CF8-4AB7-4D48-AA26-6D38E97BEA33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7</xdr:col>
      <xdr:colOff>4575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5A7A1B5-7912-4962-984A-E1363AACDFBC}"/>
            </a:ext>
          </a:extLst>
        </xdr:cNvPr>
        <xdr:cNvSpPr txBox="1"/>
      </xdr:nvSpPr>
      <xdr:spPr>
        <a:xfrm>
          <a:off x="3261632" y="445860"/>
          <a:ext cx="738000" cy="15927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50DDB91-6DF6-4F11-8B0B-67B3000B4592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BEB9E01-F17D-4661-BA10-A2118BC04D1C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EAD5D3A-DDA2-441B-9BA0-B6DB6D3EAC61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995E546-34AA-4E35-8185-5B836B353A2E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E0855C8-B37C-41BC-8618-3602DF8809A8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575A4BE-3452-4AC7-88AF-661A4CDC69DE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F578D30-F830-4A78-99CC-2D13A7C39F46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EC444FD-1F79-4E7F-8BED-2C93A49C1139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916F7B-707D-45B5-9BE9-5DD8A273626E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6B5E7395-35BE-4239-AE8B-C61D46034C22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099214E-1548-4796-A885-65143CF5738C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4FF918CB-B3B1-4FD5-A13D-93D069405553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200E6D5-B4FF-4C52-9BA4-BF90120416A6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B007E4F8-05C0-43CF-91EC-320917A2DE3D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8C8F2DA-F8C4-4B4A-872B-167C17F1A67A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54F75CE-509E-473A-9D47-B4B8D04A1B53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539750</xdr:colOff>
      <xdr:row>0</xdr:row>
      <xdr:rowOff>0</xdr:rowOff>
    </xdr:from>
    <xdr:to>
      <xdr:col>16</xdr:col>
      <xdr:colOff>0</xdr:colOff>
      <xdr:row>7</xdr:row>
      <xdr:rowOff>7087</xdr:rowOff>
    </xdr:to>
    <xdr:pic>
      <xdr:nvPicPr>
        <xdr:cNvPr id="21" name="Picture 20" descr="Picture1.jpg">
          <a:extLst>
            <a:ext uri="{FF2B5EF4-FFF2-40B4-BE49-F238E27FC236}">
              <a16:creationId xmlns:a16="http://schemas.microsoft.com/office/drawing/2014/main" id="{D6492400-926E-4441-863D-29CA9F65F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8519"/>
        <a:stretch>
          <a:fillRect/>
        </a:stretch>
      </xdr:blipFill>
      <xdr:spPr>
        <a:xfrm>
          <a:off x="7842250" y="0"/>
          <a:ext cx="1365250" cy="107388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19050</xdr:rowOff>
    </xdr:from>
    <xdr:to>
      <xdr:col>12</xdr:col>
      <xdr:colOff>654050</xdr:colOff>
      <xdr:row>49</xdr:row>
      <xdr:rowOff>38100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EAC024B9-B82F-4A5F-B631-09D2F8E3E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E2E674F0-54B7-4980-A01E-0656CC335EF0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BD2B3A2-C1AF-4DC4-AD65-DE2CA59E17B6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F0ACB1-F0E7-48D6-B0D3-4A3A64B65D0F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</a:t>
          </a:r>
          <a:r>
            <a:rPr lang="en-US" sz="800" b="1">
              <a:solidFill>
                <a:srgbClr val="FFFF00"/>
              </a:solidFill>
            </a:rPr>
            <a:t>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8436D4-6D97-4892-A5EA-7A8EDFF0CEC1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7</xdr:col>
      <xdr:colOff>4575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BA3C99D-004F-488F-9263-56E50FFAE4A6}"/>
            </a:ext>
          </a:extLst>
        </xdr:cNvPr>
        <xdr:cNvSpPr txBox="1"/>
      </xdr:nvSpPr>
      <xdr:spPr>
        <a:xfrm>
          <a:off x="3261632" y="445860"/>
          <a:ext cx="738000" cy="15927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896EC11-AA1B-48D2-910E-402440D0169F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438F00A-CC59-4405-93AB-F2D395888125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8D53902-0B78-43CA-B19B-BB51F70A1C8F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F25F195-06C1-4702-ABB6-21BC00448F72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AE629F0-9F34-496E-BDF3-243D635022C9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5B8F2210-F3B5-4AC7-8B54-152CC1FC3CEA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E60EBAC-7CDE-40EB-9918-8E7E90A45C9F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3B26503-5E76-45CF-BEB3-C417666E0DB2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9324D7C5-9807-4C5F-B6C6-8BC2666234CB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BE85991-2742-4B68-96A4-5F7F703723A4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B03964BD-4D1B-4A0C-91A2-C72F29336882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6748824-0711-4E15-AACC-5C9DD1B9C72B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660E648E-2413-493F-AE62-7A5F09EC7898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E001A9DD-9FEF-4F71-B91C-E331C3C7E006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4B82E654-101D-47BE-811C-F6298716EA45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385C261-4C02-45F9-925A-C3A1D912D76B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Nutrition</a:t>
          </a:r>
        </a:p>
      </xdr:txBody>
    </xdr:sp>
    <xdr:clientData/>
  </xdr:twoCellAnchor>
  <xdr:twoCellAnchor editAs="oneCell">
    <xdr:from>
      <xdr:col>13</xdr:col>
      <xdr:colOff>552449</xdr:colOff>
      <xdr:row>0</xdr:row>
      <xdr:rowOff>0</xdr:rowOff>
    </xdr:from>
    <xdr:to>
      <xdr:col>16</xdr:col>
      <xdr:colOff>0</xdr:colOff>
      <xdr:row>7</xdr:row>
      <xdr:rowOff>6350</xdr:rowOff>
    </xdr:to>
    <xdr:pic>
      <xdr:nvPicPr>
        <xdr:cNvPr id="21" name="Picture 20" descr="A child holding up a stack of donuts&#10;&#10;Description automatically generated">
          <a:extLst>
            <a:ext uri="{FF2B5EF4-FFF2-40B4-BE49-F238E27FC236}">
              <a16:creationId xmlns:a16="http://schemas.microsoft.com/office/drawing/2014/main" id="{5E0A8ED9-03A1-89D7-0230-7F8196321B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879"/>
        <a:stretch/>
      </xdr:blipFill>
      <xdr:spPr>
        <a:xfrm>
          <a:off x="7854949" y="0"/>
          <a:ext cx="1352551" cy="1073150"/>
        </a:xfrm>
        <a:prstGeom prst="rect">
          <a:avLst/>
        </a:prstGeom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425450</xdr:colOff>
      <xdr:row>22</xdr:row>
      <xdr:rowOff>95250</xdr:rowOff>
    </xdr:from>
    <xdr:to>
      <xdr:col>14</xdr:col>
      <xdr:colOff>254000</xdr:colOff>
      <xdr:row>34</xdr:row>
      <xdr:rowOff>114300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C0DB5579-55CD-42BE-A504-30053B40A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2DE91BDA-4360-4091-85F7-A0323E0BF1EF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F388731-02B8-4448-9AA5-874D95EC4408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8D121C-994C-4B7E-B07C-8F8B677E20DD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C796B4-57A6-44FB-B54B-39CDDE03F726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6</xdr:col>
      <xdr:colOff>646975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C44843A-81A1-4808-ABF8-95FCFCD7F984}"/>
            </a:ext>
          </a:extLst>
        </xdr:cNvPr>
        <xdr:cNvSpPr txBox="1"/>
      </xdr:nvSpPr>
      <xdr:spPr>
        <a:xfrm>
          <a:off x="333057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4B19C9A-9D61-4C59-B6B7-DC8815F9D03D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C538262-3605-4F70-9195-CCCEE325772C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8CB5AEE-BC2D-4A3C-845E-22E7E943C34D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450889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FC98CBC-790D-4D27-BEA7-E84356032CDA}"/>
            </a:ext>
          </a:extLst>
        </xdr:cNvPr>
        <xdr:cNvSpPr txBox="1"/>
      </xdr:nvSpPr>
      <xdr:spPr>
        <a:xfrm>
          <a:off x="6853918" y="433161"/>
          <a:ext cx="738000" cy="15927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3EA5D39-7A95-46BC-AA68-55D4572F64FD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644A55B-B47D-4724-AD90-41AED45D8B37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85CCE26-6856-4577-9B13-B25EE493BB5F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B740791-3655-41EF-908A-57A84707B5FF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FB30B710-61C1-45E2-AE65-DDA608D9EB9F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09DF915-682D-4548-81DB-94F237835DB2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EE26C62C-E5D0-4E9E-9C45-9A425132B9D3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C73001CA-0878-45FC-9957-4691B2DCF4FB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C48F74E-D0E6-4CA7-879E-05E0D67723AB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3BC6FC67-926F-4DBA-B47D-885C40079FC6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3B03DE3E-1DA7-45CC-BFFD-3C965057E0BF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7074847-B8DF-4E4C-B83A-6395FA20BB5A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546100</xdr:colOff>
      <xdr:row>0</xdr:row>
      <xdr:rowOff>0</xdr:rowOff>
    </xdr:from>
    <xdr:to>
      <xdr:col>16</xdr:col>
      <xdr:colOff>0</xdr:colOff>
      <xdr:row>7</xdr:row>
      <xdr:rowOff>0</xdr:rowOff>
    </xdr:to>
    <xdr:pic>
      <xdr:nvPicPr>
        <xdr:cNvPr id="21" name="Picture 20" descr="unemployed-youth.jpg">
          <a:extLst>
            <a:ext uri="{FF2B5EF4-FFF2-40B4-BE49-F238E27FC236}">
              <a16:creationId xmlns:a16="http://schemas.microsoft.com/office/drawing/2014/main" id="{D869E041-B5A8-4C5D-A219-C7DE2C840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6199" t="11137" r="18105" b="16980"/>
        <a:stretch>
          <a:fillRect/>
        </a:stretch>
      </xdr:blipFill>
      <xdr:spPr>
        <a:xfrm>
          <a:off x="7848600" y="0"/>
          <a:ext cx="1358900" cy="10668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34</xdr:row>
      <xdr:rowOff>158750</xdr:rowOff>
    </xdr:from>
    <xdr:to>
      <xdr:col>13</xdr:col>
      <xdr:colOff>393700</xdr:colOff>
      <xdr:row>48</xdr:row>
      <xdr:rowOff>19050</xdr:rowOff>
    </xdr:to>
    <xdr:graphicFrame macro="">
      <xdr:nvGraphicFramePr>
        <xdr:cNvPr id="22" name="Chart 17">
          <a:extLst>
            <a:ext uri="{FF2B5EF4-FFF2-40B4-BE49-F238E27FC236}">
              <a16:creationId xmlns:a16="http://schemas.microsoft.com/office/drawing/2014/main" id="{0ACD1252-9D13-43B7-BB12-5EE079336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38100</xdr:rowOff>
    </xdr:from>
    <xdr:to>
      <xdr:col>12</xdr:col>
      <xdr:colOff>654050</xdr:colOff>
      <xdr:row>40</xdr:row>
      <xdr:rowOff>79376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66442436-C874-4279-9656-635B88C99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DED2887D-E8CD-43F5-B24F-5A9420B494E4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A961E34-9EE7-4451-8029-C3681E08B2EE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A1FFB9-805A-4CD3-8EB2-1261B62F8B84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</a:t>
          </a:r>
          <a:r>
            <a:rPr lang="en-US" sz="800" b="1">
              <a:solidFill>
                <a:srgbClr val="FFFF00"/>
              </a:solidFill>
            </a:rPr>
            <a:t>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DE6FB29-379F-4FBA-9431-1313179203F3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7</xdr:col>
      <xdr:colOff>4575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9DA0053-006C-4CFA-85C7-D44FA4B2DA44}"/>
            </a:ext>
          </a:extLst>
        </xdr:cNvPr>
        <xdr:cNvSpPr txBox="1"/>
      </xdr:nvSpPr>
      <xdr:spPr>
        <a:xfrm>
          <a:off x="3261632" y="445860"/>
          <a:ext cx="738000" cy="15927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4CC741E-3ECE-42AD-8F82-7DD909021335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DFD410-C279-4CEB-BF88-7BFF61ACAD15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62E8916-CE45-472F-9965-7A422B0F281A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37D76B1-CD6B-47B7-9CDD-CCC1BFB5EB8A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BF61CA0-4137-480A-8226-75CF6B6C697D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E0FF386-1313-4134-B028-C533C4C8B3E6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725AC7AA-DA67-4EF5-A2A6-BAB1D8E75D75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78105FB-9028-4C27-AB86-87E4BCD48415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C2EC777-D429-40E3-8522-06BFB8B86AB5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 b="1">
              <a:solidFill>
                <a:srgbClr val="FFFF00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0E94321-DB26-439E-971A-C9E885ABA4EE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1D7E1B0-B62B-4EC6-8273-3FD59E82DEC8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BDAB473-A437-4A0C-9F12-EAB2AC2B4B09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56BE970-46B8-4B26-ACC6-DBA3500653E1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1CF73F0-D89A-444A-B738-E6213F0FC971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B0892ADA-AC07-4EA6-A910-FEDB42ACFE02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276A705F-DFE4-4346-B38B-9F8694BBE497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546100</xdr:colOff>
      <xdr:row>0</xdr:row>
      <xdr:rowOff>0</xdr:rowOff>
    </xdr:from>
    <xdr:to>
      <xdr:col>16</xdr:col>
      <xdr:colOff>6350</xdr:colOff>
      <xdr:row>7</xdr:row>
      <xdr:rowOff>9525</xdr:rowOff>
    </xdr:to>
    <xdr:pic>
      <xdr:nvPicPr>
        <xdr:cNvPr id="21" name="Picture 20" descr="211.JPG">
          <a:extLst>
            <a:ext uri="{FF2B5EF4-FFF2-40B4-BE49-F238E27FC236}">
              <a16:creationId xmlns:a16="http://schemas.microsoft.com/office/drawing/2014/main" id="{A6EA1732-5E1C-484D-A270-2F2E94638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r="19337"/>
        <a:stretch>
          <a:fillRect/>
        </a:stretch>
      </xdr:blipFill>
      <xdr:spPr>
        <a:xfrm>
          <a:off x="7848600" y="0"/>
          <a:ext cx="1365250" cy="10763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21</xdr:row>
      <xdr:rowOff>254000</xdr:rowOff>
    </xdr:from>
    <xdr:to>
      <xdr:col>12</xdr:col>
      <xdr:colOff>654050</xdr:colOff>
      <xdr:row>41</xdr:row>
      <xdr:rowOff>101600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18D07ABE-E28C-4E78-815D-12577EE8B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70C72658-6AFD-4881-BC39-9720F1FFC58B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6E911F8-17FE-4E99-B895-1EE59AB94AE8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921DEC-A8C6-4737-8E08-AA1D0AAE8365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EF767EB-55FE-4EA9-8083-3ACB40A6D006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7</xdr:col>
      <xdr:colOff>4575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3F1CA68-584A-4970-8573-AB11D2256D9F}"/>
            </a:ext>
          </a:extLst>
        </xdr:cNvPr>
        <xdr:cNvSpPr txBox="1"/>
      </xdr:nvSpPr>
      <xdr:spPr>
        <a:xfrm>
          <a:off x="3261632" y="445860"/>
          <a:ext cx="738000" cy="15927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C1BC5E2-2F6B-4B9D-9ECB-088C3E27C19F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3C37B9F-6DCF-4BDC-A9E9-2917AAC7830E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69B52C4-0DD5-4A1D-AEDE-93D0212CA01C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17DEE7C-D513-41C7-8831-C30375A7D37B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FD1A5D8-98EA-4356-8863-4DF97F76A8DD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3E16BFE-F7D0-4978-A3B4-8B23FCFD8190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4E7238F-28CC-4B2A-B65E-2F9378F13DFE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828AFD1-E3C1-4860-A4CD-0F5D58EDCF0C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54E09DF-2142-46BF-A6FF-53ACF8ED626B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E2C7DE7-91E5-4E98-A16E-6CB5C7120C0D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018CDED-6D49-4F4E-9D98-F9D19BE7D2F5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E9A657D-F88E-4A6B-8194-FC578EBB30D5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F3FFDA05-388E-4CC4-86BF-CFD33433FC44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FEA1CB8-DA08-41CF-8EF6-B48331512A64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C022271B-C5C8-4D7F-8CFA-6C7399DEBF37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F2A1F462-3FBC-44CF-B0BD-8220530E81AE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552450</xdr:colOff>
      <xdr:row>0</xdr:row>
      <xdr:rowOff>0</xdr:rowOff>
    </xdr:from>
    <xdr:to>
      <xdr:col>16</xdr:col>
      <xdr:colOff>12700</xdr:colOff>
      <xdr:row>7</xdr:row>
      <xdr:rowOff>9524</xdr:rowOff>
    </xdr:to>
    <xdr:pic>
      <xdr:nvPicPr>
        <xdr:cNvPr id="21" name="Picture 20" descr="Young couple.jpeg">
          <a:extLst>
            <a:ext uri="{FF2B5EF4-FFF2-40B4-BE49-F238E27FC236}">
              <a16:creationId xmlns:a16="http://schemas.microsoft.com/office/drawing/2014/main" id="{DDC3F316-6EE5-4580-9F5B-4CD0D8AA7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54950" y="0"/>
          <a:ext cx="1365250" cy="10763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69850</xdr:colOff>
      <xdr:row>22</xdr:row>
      <xdr:rowOff>127000</xdr:rowOff>
    </xdr:from>
    <xdr:to>
      <xdr:col>12</xdr:col>
      <xdr:colOff>660400</xdr:colOff>
      <xdr:row>35</xdr:row>
      <xdr:rowOff>25400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300E784A-B7EF-43A2-B722-D616A39B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32D97EDD-A4B3-4DC0-B7BE-B3BEFB1D0E64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AF7367D-3E99-41DF-8D43-6498973F561D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646EE3-3F81-4C0D-8ACE-E2800F530C3F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</a:t>
          </a:r>
          <a:r>
            <a:rPr lang="en-US" sz="800" b="1">
              <a:solidFill>
                <a:srgbClr val="FFFF00"/>
              </a:solidFill>
            </a:rPr>
            <a:t>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D76FB4B-F0F2-40BD-90F1-905736BEB3FE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7</xdr:col>
      <xdr:colOff>4575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47C69B0-1A43-4D24-B512-1635CC1D2A3D}"/>
            </a:ext>
          </a:extLst>
        </xdr:cNvPr>
        <xdr:cNvSpPr txBox="1"/>
      </xdr:nvSpPr>
      <xdr:spPr>
        <a:xfrm>
          <a:off x="3261632" y="445860"/>
          <a:ext cx="738000" cy="15927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62811DB-9C79-4644-B532-ADC829E57DC9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03E5DE7-4C43-4063-8106-5EA37C9CFE9F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15893B0-5471-43F4-A594-52B2831E966D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F4CAA3-8955-48AE-8CB2-CC9B7803FEE9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967FAC7-A51A-4C8B-837D-8975ABC31A40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872CD9-887C-415E-9AD6-EC741E777287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384BCF9-8655-4540-8E18-6ACA27113F7F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47EE301-AD14-4280-BCA9-2E35B5B9A0A4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DBA7E9E-2FE5-4880-9546-5281B3341A6C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2DCE7D1-9731-4197-9F38-71BC232CF513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5A68314-6812-4F34-9A85-7F6655331D51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E16CE6AA-4CBA-48ED-81A9-DFE1F6C8DDA3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B5D59C4-1324-4CD5-963F-45B3DBDC09EC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40356104-0B80-4CB4-A64B-41986C15C1D3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A03AFBF3-DD8F-4B10-B583-87210113CBBA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24FE1DD-AF01-4E92-B709-18B7A3190E9B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565150</xdr:colOff>
      <xdr:row>0</xdr:row>
      <xdr:rowOff>0</xdr:rowOff>
    </xdr:from>
    <xdr:to>
      <xdr:col>16</xdr:col>
      <xdr:colOff>6350</xdr:colOff>
      <xdr:row>7</xdr:row>
      <xdr:rowOff>0</xdr:rowOff>
    </xdr:to>
    <xdr:pic>
      <xdr:nvPicPr>
        <xdr:cNvPr id="21" name="Picture 20" descr="Picture10.png">
          <a:extLst>
            <a:ext uri="{FF2B5EF4-FFF2-40B4-BE49-F238E27FC236}">
              <a16:creationId xmlns:a16="http://schemas.microsoft.com/office/drawing/2014/main" id="{A759A824-5BA9-4F22-9EE8-C8839539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8782" r="15103"/>
        <a:stretch>
          <a:fillRect/>
        </a:stretch>
      </xdr:blipFill>
      <xdr:spPr>
        <a:xfrm>
          <a:off x="7867650" y="0"/>
          <a:ext cx="1346200" cy="1066800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35</xdr:row>
      <xdr:rowOff>50800</xdr:rowOff>
    </xdr:from>
    <xdr:to>
      <xdr:col>12</xdr:col>
      <xdr:colOff>641350</xdr:colOff>
      <xdr:row>48</xdr:row>
      <xdr:rowOff>120650</xdr:rowOff>
    </xdr:to>
    <xdr:graphicFrame macro="">
      <xdr:nvGraphicFramePr>
        <xdr:cNvPr id="22" name="Chart 17">
          <a:extLst>
            <a:ext uri="{FF2B5EF4-FFF2-40B4-BE49-F238E27FC236}">
              <a16:creationId xmlns:a16="http://schemas.microsoft.com/office/drawing/2014/main" id="{2A34625E-EF03-4A95-BE85-EBB26BF32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165100</xdr:rowOff>
    </xdr:from>
    <xdr:to>
      <xdr:col>12</xdr:col>
      <xdr:colOff>654050</xdr:colOff>
      <xdr:row>48</xdr:row>
      <xdr:rowOff>101600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CB7F9531-3DE5-44C4-9C55-BA1D1A39B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F915F561-BB8C-446E-A4CB-E6A51EA62AEC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CF9D7AC-054A-41B7-93C9-BA9AF49B8F7D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8014FAE-897E-4101-B350-9C2954603F3C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</a:t>
          </a:r>
          <a:r>
            <a:rPr lang="en-US" sz="800" b="1">
              <a:solidFill>
                <a:srgbClr val="FFFF00"/>
              </a:solidFill>
            </a:rPr>
            <a:t>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631892-93A2-4A4C-9AA6-A5425577073B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7</xdr:col>
      <xdr:colOff>4575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9F5FEE0-6FF7-4E85-9149-7857FFE26C88}"/>
            </a:ext>
          </a:extLst>
        </xdr:cNvPr>
        <xdr:cNvSpPr txBox="1"/>
      </xdr:nvSpPr>
      <xdr:spPr>
        <a:xfrm>
          <a:off x="3261632" y="445860"/>
          <a:ext cx="738000" cy="15927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26FC48D-F987-4A59-BF49-812A1BF1F209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0FF4702-275E-46DA-8B2A-4EBAECCA0938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FC24148-80C4-43F8-ABCA-145E0256894F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43C4986-E92A-45CF-B4E1-0CF9B8A83FB1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13835AD-1D7D-42EA-8249-CE5E97A5BC7A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478973</xdr:colOff>
      <xdr:row>4</xdr:row>
      <xdr:rowOff>95251</xdr:rowOff>
    </xdr:from>
    <xdr:to>
      <xdr:col>5</xdr:col>
      <xdr:colOff>596487</xdr:colOff>
      <xdr:row>5</xdr:row>
      <xdr:rowOff>123022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175A6BF-C61F-4193-8753-3C732257EFE5}"/>
            </a:ext>
          </a:extLst>
        </xdr:cNvPr>
        <xdr:cNvSpPr txBox="1"/>
      </xdr:nvSpPr>
      <xdr:spPr>
        <a:xfrm>
          <a:off x="2558144" y="617765"/>
          <a:ext cx="738000" cy="1584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750" b="1">
              <a:solidFill>
                <a:srgbClr val="FFFF00"/>
              </a:solidFill>
            </a:rPr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762CEB9-2537-4AF9-905A-382AC821DA99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ADF96254-FAEF-41DF-8E14-565CD4B7E73C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80A749A-806C-44D2-B5E2-1D616D52F1C2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D3F363E-AF67-4AE2-8BB7-58CC3BC64629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A04D30A-1736-4E75-B824-42C095B2A5C2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CDF4F541-1317-4E68-A3AE-76FD7C0A127C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FE21189-0B6D-482C-A64E-81531EC58B60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CDA6FC30-31B4-42A1-B786-99C530164067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27EA16D-D543-4376-8178-D4E3310E2953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3B9CA3CA-8542-4C8E-8875-9AF149AB010A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552451</xdr:colOff>
      <xdr:row>0</xdr:row>
      <xdr:rowOff>0</xdr:rowOff>
    </xdr:from>
    <xdr:to>
      <xdr:col>16</xdr:col>
      <xdr:colOff>3</xdr:colOff>
      <xdr:row>7</xdr:row>
      <xdr:rowOff>9524</xdr:rowOff>
    </xdr:to>
    <xdr:pic>
      <xdr:nvPicPr>
        <xdr:cNvPr id="21" name="Picture 20" descr="Alma short.jpg">
          <a:extLst>
            <a:ext uri="{FF2B5EF4-FFF2-40B4-BE49-F238E27FC236}">
              <a16:creationId xmlns:a16="http://schemas.microsoft.com/office/drawing/2014/main" id="{6BB6497F-EF89-413E-BDE4-0083FF965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33391" r="24361" b="21948"/>
        <a:stretch>
          <a:fillRect/>
        </a:stretch>
      </xdr:blipFill>
      <xdr:spPr>
        <a:xfrm rot="16200000">
          <a:off x="7993065" y="-138114"/>
          <a:ext cx="1076324" cy="135255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165100</xdr:rowOff>
    </xdr:from>
    <xdr:to>
      <xdr:col>12</xdr:col>
      <xdr:colOff>654050</xdr:colOff>
      <xdr:row>49</xdr:row>
      <xdr:rowOff>69850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9975016E-D170-4DEA-AEDE-E9BCBF3F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CF513EDC-165B-4B68-8A66-9BFC63DBBE2E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5003B83-FFED-47D0-B81A-F32A5E00E14B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E17D23F-3E52-4BD7-B50C-B9FF7E7CDB5D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140957B-2930-4640-AE8F-210026340EDB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7</xdr:col>
      <xdr:colOff>4575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25ED955-2D3A-48CD-8CC5-D7A5DFB25325}"/>
            </a:ext>
          </a:extLst>
        </xdr:cNvPr>
        <xdr:cNvSpPr txBox="1"/>
      </xdr:nvSpPr>
      <xdr:spPr>
        <a:xfrm>
          <a:off x="3261632" y="445860"/>
          <a:ext cx="738000" cy="15927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8E647F-8488-4EFF-881A-C0CA414309E5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6B674F8-1BE8-4833-8720-7E7BDBCFF953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25A1B55-D805-42CE-8B25-1C520C731AB0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7F0DB5-754B-49C4-B9E3-D9ABCFC52D18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01D9E3D-2709-414E-8DAF-A67575CEA7C5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5D3E7C0-AE09-48DB-906F-7E577032915C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5FCBF56-157F-4036-A224-F8C77ED7E7FA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F431703-40EB-446A-AB19-C8FA3512A440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AA41973-E1F1-4385-B4C2-4FEEBBE58F37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66E8ED99-90CD-4836-822B-1884539FB9B7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7C7A3254-1921-499E-8072-4E78DFF24D45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42A041FB-0643-47BF-B9B4-64774777564B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02EC03A-AF04-4DCD-9788-E59710BAC545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1E4CE063-2F36-4540-94F4-BD1A43BB9D3A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42E9EC35-27C3-4A0F-8229-7D1898C629EE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6169A88-45A4-4A52-B211-6C78A1DD6CB9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552450</xdr:colOff>
      <xdr:row>0</xdr:row>
      <xdr:rowOff>0</xdr:rowOff>
    </xdr:from>
    <xdr:to>
      <xdr:col>16</xdr:col>
      <xdr:colOff>0</xdr:colOff>
      <xdr:row>7</xdr:row>
      <xdr:rowOff>9525</xdr:rowOff>
    </xdr:to>
    <xdr:pic>
      <xdr:nvPicPr>
        <xdr:cNvPr id="21" name="Picture 20" descr="women in garden.jpg">
          <a:extLst>
            <a:ext uri="{FF2B5EF4-FFF2-40B4-BE49-F238E27FC236}">
              <a16:creationId xmlns:a16="http://schemas.microsoft.com/office/drawing/2014/main" id="{C30471D6-219B-4CD1-888F-99E3E8AD3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2379" r="10881"/>
        <a:stretch>
          <a:fillRect/>
        </a:stretch>
      </xdr:blipFill>
      <xdr:spPr>
        <a:xfrm>
          <a:off x="7854950" y="0"/>
          <a:ext cx="1352550" cy="10763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133350</xdr:rowOff>
    </xdr:from>
    <xdr:to>
      <xdr:col>12</xdr:col>
      <xdr:colOff>654050</xdr:colOff>
      <xdr:row>43</xdr:row>
      <xdr:rowOff>63500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6F940052-A40F-4FA9-A37A-9B75222EB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A8793F6A-2468-479C-9B66-83AE94DE8778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F26011A-C2DA-478A-A127-046BF3160CEE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E22FF48-8AE2-4F6B-9795-BF92F3BF8C18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</a:t>
          </a:r>
          <a:r>
            <a:rPr lang="en-US" sz="800" b="1">
              <a:solidFill>
                <a:srgbClr val="FFFF00"/>
              </a:solidFill>
            </a:rPr>
            <a:t>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C24C580-73C9-4822-AC37-93D57D204705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7</xdr:col>
      <xdr:colOff>4575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C3A2721-1D61-4A20-B97D-E1C1FDDC6AEE}"/>
            </a:ext>
          </a:extLst>
        </xdr:cNvPr>
        <xdr:cNvSpPr txBox="1"/>
      </xdr:nvSpPr>
      <xdr:spPr>
        <a:xfrm>
          <a:off x="3261632" y="445860"/>
          <a:ext cx="738000" cy="15927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05C062-A2DC-43E1-A01B-318D81BCB335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FC0CD41-0010-43FC-A634-359C2767AF64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DD75D36-18AC-40A4-9603-F47BB850510F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C412ABA-36BB-4D4E-AC51-344EC4316E5E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B9BB3E8-F8C2-427D-A0AE-FBD14C897544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FDE3B92-42BC-484D-B915-8AABFB7185BD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C4243AA-080B-468E-8621-311F2887F023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C2108FD-42B4-4EA6-B874-F302E684C056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E5D231C-856B-486D-B6AF-C07B5DBCDABE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244C1FE-5C9A-403F-9748-34FBA75A86F9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4A482AF-382C-4548-BFBE-9458A0B1DA9E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1C63026-B7B7-4B43-AB5C-CCA415D610AF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C4C8A79-6339-4DE8-95B3-20C161A276AB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E54BD4C1-DE07-4DA3-BBA3-617E4152F186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91078626-6566-487A-A635-24CBB6C2F0D0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422192F-371B-4AD5-A9B5-7B347F042882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565150</xdr:colOff>
      <xdr:row>0</xdr:row>
      <xdr:rowOff>0</xdr:rowOff>
    </xdr:from>
    <xdr:to>
      <xdr:col>16</xdr:col>
      <xdr:colOff>3719</xdr:colOff>
      <xdr:row>7</xdr:row>
      <xdr:rowOff>12700</xdr:rowOff>
    </xdr:to>
    <xdr:pic>
      <xdr:nvPicPr>
        <xdr:cNvPr id="21" name="Picture 20" descr="bus 2.jpeg">
          <a:extLst>
            <a:ext uri="{FF2B5EF4-FFF2-40B4-BE49-F238E27FC236}">
              <a16:creationId xmlns:a16="http://schemas.microsoft.com/office/drawing/2014/main" id="{92BEBC5D-1FB6-4078-9AA8-EC63A0898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23864"/>
        <a:stretch>
          <a:fillRect/>
        </a:stretch>
      </xdr:blipFill>
      <xdr:spPr>
        <a:xfrm>
          <a:off x="7867650" y="0"/>
          <a:ext cx="1336675" cy="10795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165100</xdr:rowOff>
    </xdr:from>
    <xdr:to>
      <xdr:col>12</xdr:col>
      <xdr:colOff>654050</xdr:colOff>
      <xdr:row>40</xdr:row>
      <xdr:rowOff>79376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06B70D44-C3A2-4BE7-B525-BDBDFF1BE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215490A7-788B-4B5F-809E-FE9A50388FE4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0FCF2AB-83C7-4963-BC6B-5DD4CB80B890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47A7EA-9056-4A1F-BD6E-981B642AE9FE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90A86D-7E63-43BD-AEFB-C857C085D994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6</xdr:col>
      <xdr:colOff>646975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B640F9-DDC2-4627-86A1-46F9BCF021B4}"/>
            </a:ext>
          </a:extLst>
        </xdr:cNvPr>
        <xdr:cNvSpPr txBox="1"/>
      </xdr:nvSpPr>
      <xdr:spPr>
        <a:xfrm>
          <a:off x="333057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BE47625-2E0A-49BC-9358-ADC8A7649407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924BEA5-2C35-439D-AA80-19CE294FA91A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508975E-14D9-4094-9040-FCC01CC36CD6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CE81C6D-6DCB-4337-9209-7EFEB5541A6B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1977A6-4A9A-4CE6-90F0-DFDAFA8C637F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5625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D0F5688-E57E-4E9B-8D89-FC25FECD2736}"/>
            </a:ext>
          </a:extLst>
        </xdr:cNvPr>
        <xdr:cNvSpPr txBox="1"/>
      </xdr:nvSpPr>
      <xdr:spPr>
        <a:xfrm>
          <a:off x="268922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0047CE8-926E-4456-B947-103D27D11317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A4979A03-805C-4CB4-A64A-5DD5F4B6DF37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0E39AEC-7ECE-4204-9C45-4EF1439C8F3A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01E6575-1B9C-4F5D-B3A0-DB5D56841ED2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E3683B84-DF71-42B0-9F38-8FEFD1057F49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91350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2CB5BB0E-2785-4F42-8382-D64FCE98AD1D}"/>
            </a:ext>
          </a:extLst>
        </xdr:cNvPr>
        <xdr:cNvSpPr txBox="1"/>
      </xdr:nvSpPr>
      <xdr:spPr>
        <a:xfrm>
          <a:off x="234950" y="288923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96CA022-56D7-4554-95DD-D587C58D3C8D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 editAs="oneCell">
    <xdr:from>
      <xdr:col>13</xdr:col>
      <xdr:colOff>555624</xdr:colOff>
      <xdr:row>0</xdr:row>
      <xdr:rowOff>0</xdr:rowOff>
    </xdr:from>
    <xdr:to>
      <xdr:col>15</xdr:col>
      <xdr:colOff>628650</xdr:colOff>
      <xdr:row>7</xdr:row>
      <xdr:rowOff>6000</xdr:rowOff>
    </xdr:to>
    <xdr:pic>
      <xdr:nvPicPr>
        <xdr:cNvPr id="22" name="Picture 21" descr="178.JPG">
          <a:extLst>
            <a:ext uri="{FF2B5EF4-FFF2-40B4-BE49-F238E27FC236}">
              <a16:creationId xmlns:a16="http://schemas.microsoft.com/office/drawing/2014/main" id="{5CA2E5EC-3AC4-4CE7-8197-0BCB40B325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/>
        <a:srcRect r="9396"/>
        <a:stretch>
          <a:fillRect/>
        </a:stretch>
      </xdr:blipFill>
      <xdr:spPr>
        <a:xfrm>
          <a:off x="7858124" y="0"/>
          <a:ext cx="1343026" cy="10728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8E48433-E10C-48FF-B04E-184D6025747D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228512-A451-4359-9E77-35EE4C5ABAAD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97D7672-5692-4757-AF78-3CEAF58923BE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1364072</xdr:colOff>
      <xdr:row>17</xdr:row>
      <xdr:rowOff>83257</xdr:rowOff>
    </xdr:from>
    <xdr:to>
      <xdr:col>2</xdr:col>
      <xdr:colOff>2834215</xdr:colOff>
      <xdr:row>18</xdr:row>
      <xdr:rowOff>130774</xdr:rowOff>
    </xdr:to>
    <xdr:pic>
      <xdr:nvPicPr>
        <xdr:cNvPr id="4" name="Picture 3" descr="A yellow paint brush on a white background&#10;&#10;Description automatically generated">
          <a:extLst>
            <a:ext uri="{FF2B5EF4-FFF2-40B4-BE49-F238E27FC236}">
              <a16:creationId xmlns:a16="http://schemas.microsoft.com/office/drawing/2014/main" id="{0D2D0DC2-D27D-CAE7-B6A5-946D8C46F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2000" contrast="-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36" t="10344" r="6013" b="21839"/>
        <a:stretch/>
      </xdr:blipFill>
      <xdr:spPr>
        <a:xfrm>
          <a:off x="1514591" y="5821776"/>
          <a:ext cx="4856809" cy="442628"/>
        </a:xfrm>
        <a:prstGeom prst="rect">
          <a:avLst/>
        </a:prstGeom>
        <a:effectLst>
          <a:softEdge rad="31750"/>
        </a:effectLst>
      </xdr:spPr>
    </xdr:pic>
    <xdr:clientData/>
  </xdr:twoCellAnchor>
  <xdr:twoCellAnchor>
    <xdr:from>
      <xdr:col>1</xdr:col>
      <xdr:colOff>1194739</xdr:colOff>
      <xdr:row>15</xdr:row>
      <xdr:rowOff>242711</xdr:rowOff>
    </xdr:from>
    <xdr:to>
      <xdr:col>2</xdr:col>
      <xdr:colOff>3047764</xdr:colOff>
      <xdr:row>20</xdr:row>
      <xdr:rowOff>131703</xdr:rowOff>
    </xdr:to>
    <xdr:sp macro="" textlink="">
      <xdr:nvSpPr>
        <xdr:cNvPr id="2" name="TextBox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79E01A-17B2-41A0-252F-E522B093D4F3}"/>
            </a:ext>
          </a:extLst>
        </xdr:cNvPr>
        <xdr:cNvSpPr txBox="1"/>
      </xdr:nvSpPr>
      <xdr:spPr>
        <a:xfrm>
          <a:off x="1345258" y="5397970"/>
          <a:ext cx="5239691" cy="1262474"/>
        </a:xfrm>
        <a:prstGeom prst="rect">
          <a:avLst/>
        </a:prstGeom>
        <a:solidFill>
          <a:srgbClr val="FFFFCC">
            <a:alpha val="700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AU" sz="2000">
              <a:latin typeface="Garamond" panose="02020404030301010803" pitchFamily="18" charset="0"/>
            </a:rPr>
            <a:t>www.socialstatistics.com.au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50800</xdr:colOff>
      <xdr:row>3</xdr:row>
      <xdr:rowOff>18815</xdr:rowOff>
    </xdr:to>
    <xdr:pic>
      <xdr:nvPicPr>
        <xdr:cNvPr id="3" name="Picture 6" descr="Crowds">
          <a:extLst>
            <a:ext uri="{FF2B5EF4-FFF2-40B4-BE49-F238E27FC236}">
              <a16:creationId xmlns:a16="http://schemas.microsoft.com/office/drawing/2014/main" id="{94C42FF3-2D74-4923-B65C-350D499CB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alphaModFix amt="35000"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2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63866"/>
        <a:stretch/>
      </xdr:blipFill>
      <xdr:spPr bwMode="auto">
        <a:xfrm>
          <a:off x="0" y="0"/>
          <a:ext cx="8291689" cy="1448741"/>
        </a:xfrm>
        <a:prstGeom prst="rect">
          <a:avLst/>
        </a:prstGeom>
        <a:noFill/>
        <a:ln>
          <a:noFill/>
        </a:ln>
        <a:effectLst>
          <a:softEdge rad="317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4</xdr:col>
      <xdr:colOff>376</xdr:colOff>
      <xdr:row>2</xdr:row>
      <xdr:rowOff>122297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0" y="0"/>
          <a:ext cx="8241265" cy="12794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n-US" sz="1600" b="0">
            <a:solidFill>
              <a:schemeClr val="tx1"/>
            </a:solidFill>
            <a:latin typeface="Garamond" pitchFamily="18" charset="0"/>
          </a:endParaRPr>
        </a:p>
        <a:p>
          <a:pPr algn="ctr"/>
          <a:r>
            <a:rPr lang="en-US" sz="3200" b="0">
              <a:solidFill>
                <a:schemeClr val="tx1"/>
              </a:solidFill>
              <a:latin typeface="Garamond" pitchFamily="18" charset="0"/>
            </a:rPr>
            <a:t>Municipal</a:t>
          </a:r>
          <a:r>
            <a:rPr lang="en-US" sz="3200" b="0" baseline="0">
              <a:solidFill>
                <a:schemeClr val="tx1"/>
              </a:solidFill>
              <a:latin typeface="Garamond" pitchFamily="18" charset="0"/>
            </a:rPr>
            <a:t> Indicators of </a:t>
          </a:r>
        </a:p>
        <a:p>
          <a:pPr algn="ctr"/>
          <a:r>
            <a:rPr lang="en-US" sz="3200" b="0" baseline="0">
              <a:solidFill>
                <a:schemeClr val="tx1"/>
              </a:solidFill>
              <a:latin typeface="Garamond" pitchFamily="18" charset="0"/>
            </a:rPr>
            <a:t>Community Health and Wellbeing</a:t>
          </a:r>
          <a:endParaRPr lang="en-US" sz="3200" b="0">
            <a:solidFill>
              <a:schemeClr val="tx1"/>
            </a:solidFill>
            <a:latin typeface="Garamond" pitchFamily="18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412750</xdr:rowOff>
    </xdr:from>
    <xdr:to>
      <xdr:col>11</xdr:col>
      <xdr:colOff>482600</xdr:colOff>
      <xdr:row>74</xdr:row>
      <xdr:rowOff>12700</xdr:rowOff>
    </xdr:to>
    <xdr:graphicFrame macro="">
      <xdr:nvGraphicFramePr>
        <xdr:cNvPr id="1421492" name="Chart 16">
          <a:extLst>
            <a:ext uri="{FF2B5EF4-FFF2-40B4-BE49-F238E27FC236}">
              <a16:creationId xmlns:a16="http://schemas.microsoft.com/office/drawing/2014/main" id="{00000000-0008-0000-1000-0000B4B0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12700</xdr:colOff>
      <xdr:row>0</xdr:row>
      <xdr:rowOff>0</xdr:rowOff>
    </xdr:from>
    <xdr:to>
      <xdr:col>11</xdr:col>
      <xdr:colOff>520700</xdr:colOff>
      <xdr:row>5</xdr:row>
      <xdr:rowOff>123827</xdr:rowOff>
    </xdr:to>
    <xdr:sp macro="" textlink="">
      <xdr:nvSpPr>
        <xdr:cNvPr id="25" name="Rounded Rectangle 24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SpPr/>
      </xdr:nvSpPr>
      <xdr:spPr>
        <a:xfrm>
          <a:off x="12700" y="0"/>
          <a:ext cx="755650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</xdr:col>
      <xdr:colOff>57150</xdr:colOff>
      <xdr:row>0</xdr:row>
      <xdr:rowOff>19051</xdr:rowOff>
    </xdr:from>
    <xdr:to>
      <xdr:col>11</xdr:col>
      <xdr:colOff>38100</xdr:colOff>
      <xdr:row>2</xdr:row>
      <xdr:rowOff>95250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SpPr txBox="1"/>
      </xdr:nvSpPr>
      <xdr:spPr>
        <a:xfrm>
          <a:off x="276225" y="19051"/>
          <a:ext cx="5857875" cy="34289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0</xdr:col>
      <xdr:colOff>0</xdr:colOff>
      <xdr:row>0</xdr:row>
      <xdr:rowOff>133349</xdr:rowOff>
    </xdr:from>
    <xdr:to>
      <xdr:col>1</xdr:col>
      <xdr:colOff>523875</xdr:colOff>
      <xdr:row>2</xdr:row>
      <xdr:rowOff>57150</xdr:rowOff>
    </xdr:to>
    <xdr:sp macro="" textlink="">
      <xdr:nvSpPr>
        <xdr:cNvPr id="23" name="TextBox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 txBox="1"/>
      </xdr:nvSpPr>
      <xdr:spPr>
        <a:xfrm>
          <a:off x="0" y="133349"/>
          <a:ext cx="742950" cy="190501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0</xdr:col>
      <xdr:colOff>6350</xdr:colOff>
      <xdr:row>2</xdr:row>
      <xdr:rowOff>82548</xdr:rowOff>
    </xdr:from>
    <xdr:to>
      <xdr:col>1</xdr:col>
      <xdr:colOff>497750</xdr:colOff>
      <xdr:row>3</xdr:row>
      <xdr:rowOff>111198</xdr:rowOff>
    </xdr:to>
    <xdr:sp macro="" textlink="">
      <xdr:nvSpPr>
        <xdr:cNvPr id="43" name="TextBox 4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2B000000}"/>
            </a:ext>
          </a:extLst>
        </xdr:cNvPr>
        <xdr:cNvSpPr txBox="1"/>
      </xdr:nvSpPr>
      <xdr:spPr>
        <a:xfrm>
          <a:off x="6350" y="349248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273048</xdr:colOff>
      <xdr:row>2</xdr:row>
      <xdr:rowOff>92074</xdr:rowOff>
    </xdr:from>
    <xdr:to>
      <xdr:col>5</xdr:col>
      <xdr:colOff>358048</xdr:colOff>
      <xdr:row>3</xdr:row>
      <xdr:rowOff>120724</xdr:rowOff>
    </xdr:to>
    <xdr:sp macro="" textlink="">
      <xdr:nvSpPr>
        <xdr:cNvPr id="44" name="TextBox 4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2C000000}"/>
            </a:ext>
          </a:extLst>
        </xdr:cNvPr>
        <xdr:cNvSpPr txBox="1"/>
      </xdr:nvSpPr>
      <xdr:spPr>
        <a:xfrm>
          <a:off x="2406648" y="35877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358775</xdr:colOff>
      <xdr:row>2</xdr:row>
      <xdr:rowOff>92074</xdr:rowOff>
    </xdr:from>
    <xdr:to>
      <xdr:col>6</xdr:col>
      <xdr:colOff>476289</xdr:colOff>
      <xdr:row>3</xdr:row>
      <xdr:rowOff>120724</xdr:rowOff>
    </xdr:to>
    <xdr:sp macro="" textlink="">
      <xdr:nvSpPr>
        <xdr:cNvPr id="45" name="TextBox 4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SpPr txBox="1"/>
      </xdr:nvSpPr>
      <xdr:spPr>
        <a:xfrm>
          <a:off x="3058432" y="353331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454025</xdr:colOff>
      <xdr:row>2</xdr:row>
      <xdr:rowOff>92074</xdr:rowOff>
    </xdr:from>
    <xdr:to>
      <xdr:col>7</xdr:col>
      <xdr:colOff>488225</xdr:colOff>
      <xdr:row>3</xdr:row>
      <xdr:rowOff>120649</xdr:rowOff>
    </xdr:to>
    <xdr:sp macro="" textlink="">
      <xdr:nvSpPr>
        <xdr:cNvPr id="46" name="TextBox 4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2E000000}"/>
            </a:ext>
          </a:extLst>
        </xdr:cNvPr>
        <xdr:cNvSpPr txBox="1"/>
      </xdr:nvSpPr>
      <xdr:spPr>
        <a:xfrm>
          <a:off x="3857625" y="35877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7</xdr:col>
      <xdr:colOff>495300</xdr:colOff>
      <xdr:row>2</xdr:row>
      <xdr:rowOff>92075</xdr:rowOff>
    </xdr:from>
    <xdr:to>
      <xdr:col>8</xdr:col>
      <xdr:colOff>596900</xdr:colOff>
      <xdr:row>3</xdr:row>
      <xdr:rowOff>120650</xdr:rowOff>
    </xdr:to>
    <xdr:sp macro="" textlink="">
      <xdr:nvSpPr>
        <xdr:cNvPr id="47" name="TextBox 4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000-00002F000000}"/>
            </a:ext>
          </a:extLst>
        </xdr:cNvPr>
        <xdr:cNvSpPr txBox="1"/>
      </xdr:nvSpPr>
      <xdr:spPr>
        <a:xfrm>
          <a:off x="4584700" y="358775"/>
          <a:ext cx="7874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8</xdr:col>
      <xdr:colOff>603250</xdr:colOff>
      <xdr:row>2</xdr:row>
      <xdr:rowOff>92074</xdr:rowOff>
    </xdr:from>
    <xdr:to>
      <xdr:col>9</xdr:col>
      <xdr:colOff>421550</xdr:colOff>
      <xdr:row>3</xdr:row>
      <xdr:rowOff>120724</xdr:rowOff>
    </xdr:to>
    <xdr:sp macro="" textlink="">
      <xdr:nvSpPr>
        <xdr:cNvPr id="48" name="TextBox 4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SpPr txBox="1"/>
      </xdr:nvSpPr>
      <xdr:spPr>
        <a:xfrm>
          <a:off x="5378450" y="35877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10</xdr:col>
      <xdr:colOff>476250</xdr:colOff>
      <xdr:row>2</xdr:row>
      <xdr:rowOff>92075</xdr:rowOff>
    </xdr:from>
    <xdr:to>
      <xdr:col>11</xdr:col>
      <xdr:colOff>374648</xdr:colOff>
      <xdr:row>4</xdr:row>
      <xdr:rowOff>12701</xdr:rowOff>
    </xdr:to>
    <xdr:sp macro="" textlink="">
      <xdr:nvSpPr>
        <xdr:cNvPr id="49" name="TextBox 4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SpPr txBox="1"/>
      </xdr:nvSpPr>
      <xdr:spPr>
        <a:xfrm>
          <a:off x="6838950" y="358775"/>
          <a:ext cx="584198" cy="187326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5</xdr:col>
      <xdr:colOff>542925</xdr:colOff>
      <xdr:row>4</xdr:row>
      <xdr:rowOff>44451</xdr:rowOff>
    </xdr:from>
    <xdr:to>
      <xdr:col>7</xdr:col>
      <xdr:colOff>47624</xdr:colOff>
      <xdr:row>5</xdr:row>
      <xdr:rowOff>82551</xdr:rowOff>
    </xdr:to>
    <xdr:sp macro="" textlink="">
      <xdr:nvSpPr>
        <xdr:cNvPr id="50" name="TextBox 4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SpPr txBox="1"/>
      </xdr:nvSpPr>
      <xdr:spPr>
        <a:xfrm>
          <a:off x="3311525" y="577851"/>
          <a:ext cx="825499" cy="17145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371475</xdr:colOff>
      <xdr:row>4</xdr:row>
      <xdr:rowOff>38100</xdr:rowOff>
    </xdr:from>
    <xdr:to>
      <xdr:col>5</xdr:col>
      <xdr:colOff>514350</xdr:colOff>
      <xdr:row>5</xdr:row>
      <xdr:rowOff>82549</xdr:rowOff>
    </xdr:to>
    <xdr:sp macro="" textlink="">
      <xdr:nvSpPr>
        <xdr:cNvPr id="51" name="TextBox 5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2505075" y="571500"/>
          <a:ext cx="777875" cy="17779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339725</xdr:colOff>
      <xdr:row>4</xdr:row>
      <xdr:rowOff>25400</xdr:rowOff>
    </xdr:from>
    <xdr:to>
      <xdr:col>4</xdr:col>
      <xdr:colOff>349249</xdr:colOff>
      <xdr:row>5</xdr:row>
      <xdr:rowOff>82549</xdr:rowOff>
    </xdr:to>
    <xdr:sp macro="" textlink="">
      <xdr:nvSpPr>
        <xdr:cNvPr id="52" name="TextBox 5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1838325" y="558800"/>
          <a:ext cx="644524" cy="19049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130175</xdr:colOff>
      <xdr:row>4</xdr:row>
      <xdr:rowOff>9526</xdr:rowOff>
    </xdr:from>
    <xdr:to>
      <xdr:col>3</xdr:col>
      <xdr:colOff>301625</xdr:colOff>
      <xdr:row>5</xdr:row>
      <xdr:rowOff>76200</xdr:rowOff>
    </xdr:to>
    <xdr:sp macro="" textlink="">
      <xdr:nvSpPr>
        <xdr:cNvPr id="53" name="TextBox 5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993775" y="542926"/>
          <a:ext cx="806450" cy="200024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38100</xdr:colOff>
      <xdr:row>4</xdr:row>
      <xdr:rowOff>15876</xdr:rowOff>
    </xdr:from>
    <xdr:to>
      <xdr:col>2</xdr:col>
      <xdr:colOff>88900</xdr:colOff>
      <xdr:row>5</xdr:row>
      <xdr:rowOff>73025</xdr:rowOff>
    </xdr:to>
    <xdr:sp macro="" textlink="">
      <xdr:nvSpPr>
        <xdr:cNvPr id="54" name="TextBox 5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266700" y="549276"/>
          <a:ext cx="685800" cy="19049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63500</xdr:colOff>
      <xdr:row>4</xdr:row>
      <xdr:rowOff>44450</xdr:rowOff>
    </xdr:from>
    <xdr:to>
      <xdr:col>9</xdr:col>
      <xdr:colOff>323849</xdr:colOff>
      <xdr:row>5</xdr:row>
      <xdr:rowOff>92075</xdr:rowOff>
    </xdr:to>
    <xdr:sp macro="" textlink="">
      <xdr:nvSpPr>
        <xdr:cNvPr id="55" name="TextBox 5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 txBox="1"/>
      </xdr:nvSpPr>
      <xdr:spPr>
        <a:xfrm>
          <a:off x="4838700" y="577850"/>
          <a:ext cx="1162049" cy="18097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LGA </a:t>
          </a:r>
          <a:r>
            <a:rPr lang="en-US" sz="800" b="1" baseline="0">
              <a:solidFill>
                <a:srgbClr val="FFFF00"/>
              </a:solidFill>
            </a:rPr>
            <a:t>Comparison</a:t>
          </a:r>
          <a:endParaRPr lang="en-US" sz="800" b="1">
            <a:solidFill>
              <a:srgbClr val="FFFF00"/>
            </a:solidFill>
          </a:endParaRPr>
        </a:p>
      </xdr:txBody>
    </xdr:sp>
    <xdr:clientData/>
  </xdr:twoCellAnchor>
  <xdr:twoCellAnchor>
    <xdr:from>
      <xdr:col>9</xdr:col>
      <xdr:colOff>374650</xdr:colOff>
      <xdr:row>4</xdr:row>
      <xdr:rowOff>44450</xdr:rowOff>
    </xdr:from>
    <xdr:to>
      <xdr:col>10</xdr:col>
      <xdr:colOff>527049</xdr:colOff>
      <xdr:row>5</xdr:row>
      <xdr:rowOff>82550</xdr:rowOff>
    </xdr:to>
    <xdr:sp macro="" textlink="">
      <xdr:nvSpPr>
        <xdr:cNvPr id="56" name="TextBox 55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 txBox="1"/>
      </xdr:nvSpPr>
      <xdr:spPr>
        <a:xfrm>
          <a:off x="6051550" y="577850"/>
          <a:ext cx="838199" cy="17145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7</xdr:col>
      <xdr:colOff>73025</xdr:colOff>
      <xdr:row>4</xdr:row>
      <xdr:rowOff>38099</xdr:rowOff>
    </xdr:from>
    <xdr:to>
      <xdr:col>8</xdr:col>
      <xdr:colOff>31749</xdr:colOff>
      <xdr:row>5</xdr:row>
      <xdr:rowOff>95248</xdr:rowOff>
    </xdr:to>
    <xdr:sp macro="" textlink="">
      <xdr:nvSpPr>
        <xdr:cNvPr id="58" name="TextBox 5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SpPr txBox="1"/>
      </xdr:nvSpPr>
      <xdr:spPr>
        <a:xfrm>
          <a:off x="4162425" y="571499"/>
          <a:ext cx="644524" cy="19049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7620</xdr:rowOff>
        </xdr:from>
        <xdr:to>
          <xdr:col>10</xdr:col>
          <xdr:colOff>320040</xdr:colOff>
          <xdr:row>12</xdr:row>
          <xdr:rowOff>114300</xdr:rowOff>
        </xdr:to>
        <xdr:sp macro="" textlink="">
          <xdr:nvSpPr>
            <xdr:cNvPr id="452609" name="Drop Down 1" hidden="1">
              <a:extLst>
                <a:ext uri="{63B3BB69-23CF-44E3-9099-C40C66FF867C}">
                  <a14:compatExt spid="_x0000_s452609"/>
                </a:ext>
                <a:ext uri="{FF2B5EF4-FFF2-40B4-BE49-F238E27FC236}">
                  <a16:creationId xmlns:a16="http://schemas.microsoft.com/office/drawing/2014/main" id="{00000000-0008-0000-1300-000001E8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9</xdr:col>
      <xdr:colOff>431800</xdr:colOff>
      <xdr:row>2</xdr:row>
      <xdr:rowOff>95250</xdr:rowOff>
    </xdr:from>
    <xdr:to>
      <xdr:col>10</xdr:col>
      <xdr:colOff>466000</xdr:colOff>
      <xdr:row>3</xdr:row>
      <xdr:rowOff>123900</xdr:rowOff>
    </xdr:to>
    <xdr:sp macro="" textlink="">
      <xdr:nvSpPr>
        <xdr:cNvPr id="2" name="TextBox 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BA455D1F-F129-4E25-B8E8-EEA949EE4E29}"/>
            </a:ext>
          </a:extLst>
        </xdr:cNvPr>
        <xdr:cNvSpPr txBox="1"/>
      </xdr:nvSpPr>
      <xdr:spPr>
        <a:xfrm>
          <a:off x="6108700" y="3619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>
    <xdr:from>
      <xdr:col>1</xdr:col>
      <xdr:colOff>501650</xdr:colOff>
      <xdr:row>2</xdr:row>
      <xdr:rowOff>82550</xdr:rowOff>
    </xdr:from>
    <xdr:to>
      <xdr:col>2</xdr:col>
      <xdr:colOff>586650</xdr:colOff>
      <xdr:row>3</xdr:row>
      <xdr:rowOff>111200</xdr:rowOff>
    </xdr:to>
    <xdr:sp macro="" textlink="">
      <xdr:nvSpPr>
        <xdr:cNvPr id="3" name="TextBox 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412FCEA-843A-4E58-AC58-08A4F559BE83}"/>
            </a:ext>
          </a:extLst>
        </xdr:cNvPr>
        <xdr:cNvSpPr txBox="1"/>
      </xdr:nvSpPr>
      <xdr:spPr>
        <a:xfrm>
          <a:off x="730250" y="3492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2</xdr:col>
      <xdr:colOff>590550</xdr:colOff>
      <xdr:row>2</xdr:row>
      <xdr:rowOff>82550</xdr:rowOff>
    </xdr:from>
    <xdr:to>
      <xdr:col>4</xdr:col>
      <xdr:colOff>260350</xdr:colOff>
      <xdr:row>3</xdr:row>
      <xdr:rowOff>120650</xdr:rowOff>
    </xdr:to>
    <xdr:sp macro="" textlink="">
      <xdr:nvSpPr>
        <xdr:cNvPr id="4" name="TextBox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73342D5-87CA-4B4B-8016-1EE4C259215E}"/>
            </a:ext>
          </a:extLst>
        </xdr:cNvPr>
        <xdr:cNvSpPr txBox="1"/>
      </xdr:nvSpPr>
      <xdr:spPr>
        <a:xfrm>
          <a:off x="1454150" y="349250"/>
          <a:ext cx="939800" cy="17145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 diversity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222250</xdr:colOff>
      <xdr:row>14</xdr:row>
      <xdr:rowOff>38100</xdr:rowOff>
    </xdr:from>
    <xdr:to>
      <xdr:col>12</xdr:col>
      <xdr:colOff>679450</xdr:colOff>
      <xdr:row>35</xdr:row>
      <xdr:rowOff>0</xdr:rowOff>
    </xdr:to>
    <xdr:graphicFrame macro="">
      <xdr:nvGraphicFramePr>
        <xdr:cNvPr id="1439890" name="Chart 19">
          <a:extLst>
            <a:ext uri="{FF2B5EF4-FFF2-40B4-BE49-F238E27FC236}">
              <a16:creationId xmlns:a16="http://schemas.microsoft.com/office/drawing/2014/main" id="{00000000-0008-0000-1100-000092F8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19050</xdr:colOff>
      <xdr:row>0</xdr:row>
      <xdr:rowOff>0</xdr:rowOff>
    </xdr:from>
    <xdr:to>
      <xdr:col>12</xdr:col>
      <xdr:colOff>704850</xdr:colOff>
      <xdr:row>5</xdr:row>
      <xdr:rowOff>123827</xdr:rowOff>
    </xdr:to>
    <xdr:sp macro="" textlink="">
      <xdr:nvSpPr>
        <xdr:cNvPr id="21" name="Rounded Rectangle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/>
      </xdr:nvSpPr>
      <xdr:spPr>
        <a:xfrm>
          <a:off x="19050" y="0"/>
          <a:ext cx="783590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</xdr:col>
      <xdr:colOff>57150</xdr:colOff>
      <xdr:row>0</xdr:row>
      <xdr:rowOff>19051</xdr:rowOff>
    </xdr:from>
    <xdr:to>
      <xdr:col>11</xdr:col>
      <xdr:colOff>38100</xdr:colOff>
      <xdr:row>2</xdr:row>
      <xdr:rowOff>95250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 txBox="1"/>
      </xdr:nvSpPr>
      <xdr:spPr>
        <a:xfrm>
          <a:off x="276225" y="19051"/>
          <a:ext cx="5857875" cy="34289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2000" baseline="0">
              <a:latin typeface="Garamond" pitchFamily="18" charset="0"/>
            </a:rPr>
            <a:t>Indicators of Community, Health and Wellbeing</a:t>
          </a:r>
          <a:endParaRPr lang="en-US" sz="2000">
            <a:latin typeface="Garamond" pitchFamily="18" charset="0"/>
          </a:endParaRPr>
        </a:p>
      </xdr:txBody>
    </xdr:sp>
    <xdr:clientData/>
  </xdr:twoCellAnchor>
  <xdr:twoCellAnchor>
    <xdr:from>
      <xdr:col>0</xdr:col>
      <xdr:colOff>0</xdr:colOff>
      <xdr:row>0</xdr:row>
      <xdr:rowOff>133349</xdr:rowOff>
    </xdr:from>
    <xdr:to>
      <xdr:col>1</xdr:col>
      <xdr:colOff>523875</xdr:colOff>
      <xdr:row>2</xdr:row>
      <xdr:rowOff>57150</xdr:rowOff>
    </xdr:to>
    <xdr:sp macro="" textlink="">
      <xdr:nvSpPr>
        <xdr:cNvPr id="40" name="TextBox 3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28000000}"/>
            </a:ext>
          </a:extLst>
        </xdr:cNvPr>
        <xdr:cNvSpPr txBox="1"/>
      </xdr:nvSpPr>
      <xdr:spPr>
        <a:xfrm>
          <a:off x="0" y="133349"/>
          <a:ext cx="742950" cy="190501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0</xdr:col>
      <xdr:colOff>25400</xdr:colOff>
      <xdr:row>2</xdr:row>
      <xdr:rowOff>107948</xdr:rowOff>
    </xdr:from>
    <xdr:to>
      <xdr:col>1</xdr:col>
      <xdr:colOff>516800</xdr:colOff>
      <xdr:row>4</xdr:row>
      <xdr:rowOff>3248</xdr:rowOff>
    </xdr:to>
    <xdr:sp macro="" textlink="">
      <xdr:nvSpPr>
        <xdr:cNvPr id="41" name="Text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29000000}"/>
            </a:ext>
          </a:extLst>
        </xdr:cNvPr>
        <xdr:cNvSpPr txBox="1"/>
      </xdr:nvSpPr>
      <xdr:spPr>
        <a:xfrm>
          <a:off x="25400" y="374648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282575</xdr:colOff>
      <xdr:row>2</xdr:row>
      <xdr:rowOff>104774</xdr:rowOff>
    </xdr:from>
    <xdr:to>
      <xdr:col>5</xdr:col>
      <xdr:colOff>367575</xdr:colOff>
      <xdr:row>4</xdr:row>
      <xdr:rowOff>74</xdr:rowOff>
    </xdr:to>
    <xdr:sp macro="" textlink="">
      <xdr:nvSpPr>
        <xdr:cNvPr id="43" name="TextBox 4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SpPr txBox="1"/>
      </xdr:nvSpPr>
      <xdr:spPr>
        <a:xfrm>
          <a:off x="2416175" y="37147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377825</xdr:colOff>
      <xdr:row>2</xdr:row>
      <xdr:rowOff>111124</xdr:rowOff>
    </xdr:from>
    <xdr:to>
      <xdr:col>6</xdr:col>
      <xdr:colOff>495339</xdr:colOff>
      <xdr:row>4</xdr:row>
      <xdr:rowOff>6424</xdr:rowOff>
    </xdr:to>
    <xdr:sp macro="" textlink="">
      <xdr:nvSpPr>
        <xdr:cNvPr id="44" name="TextBox 4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2C000000}"/>
            </a:ext>
          </a:extLst>
        </xdr:cNvPr>
        <xdr:cNvSpPr txBox="1"/>
      </xdr:nvSpPr>
      <xdr:spPr>
        <a:xfrm>
          <a:off x="3077482" y="372381"/>
          <a:ext cx="738000" cy="156557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479425</xdr:colOff>
      <xdr:row>2</xdr:row>
      <xdr:rowOff>104774</xdr:rowOff>
    </xdr:from>
    <xdr:to>
      <xdr:col>7</xdr:col>
      <xdr:colOff>513625</xdr:colOff>
      <xdr:row>3</xdr:row>
      <xdr:rowOff>133349</xdr:rowOff>
    </xdr:to>
    <xdr:sp macro="" textlink="">
      <xdr:nvSpPr>
        <xdr:cNvPr id="45" name="TextBox 4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2D000000}"/>
            </a:ext>
          </a:extLst>
        </xdr:cNvPr>
        <xdr:cNvSpPr txBox="1"/>
      </xdr:nvSpPr>
      <xdr:spPr>
        <a:xfrm>
          <a:off x="3883025" y="37147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7</xdr:col>
      <xdr:colOff>527050</xdr:colOff>
      <xdr:row>2</xdr:row>
      <xdr:rowOff>104775</xdr:rowOff>
    </xdr:from>
    <xdr:to>
      <xdr:col>9</xdr:col>
      <xdr:colOff>351700</xdr:colOff>
      <xdr:row>4</xdr:row>
      <xdr:rowOff>0</xdr:rowOff>
    </xdr:to>
    <xdr:sp macro="" textlink="">
      <xdr:nvSpPr>
        <xdr:cNvPr id="46" name="TextBox 4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100-00002E000000}"/>
            </a:ext>
          </a:extLst>
        </xdr:cNvPr>
        <xdr:cNvSpPr txBox="1"/>
      </xdr:nvSpPr>
      <xdr:spPr>
        <a:xfrm>
          <a:off x="4616450" y="3714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358775</xdr:colOff>
      <xdr:row>2</xdr:row>
      <xdr:rowOff>104775</xdr:rowOff>
    </xdr:from>
    <xdr:to>
      <xdr:col>10</xdr:col>
      <xdr:colOff>392975</xdr:colOff>
      <xdr:row>4</xdr:row>
      <xdr:rowOff>75</xdr:rowOff>
    </xdr:to>
    <xdr:sp macro="" textlink="">
      <xdr:nvSpPr>
        <xdr:cNvPr id="47" name="TextBox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 txBox="1"/>
      </xdr:nvSpPr>
      <xdr:spPr>
        <a:xfrm>
          <a:off x="5343525" y="37147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11</xdr:col>
      <xdr:colOff>434975</xdr:colOff>
      <xdr:row>2</xdr:row>
      <xdr:rowOff>104775</xdr:rowOff>
    </xdr:from>
    <xdr:to>
      <xdr:col>12</xdr:col>
      <xdr:colOff>558075</xdr:colOff>
      <xdr:row>4</xdr:row>
      <xdr:rowOff>75</xdr:rowOff>
    </xdr:to>
    <xdr:sp macro="" textlink="">
      <xdr:nvSpPr>
        <xdr:cNvPr id="48" name="TextBox 4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 txBox="1"/>
      </xdr:nvSpPr>
      <xdr:spPr>
        <a:xfrm>
          <a:off x="6988175" y="37147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22225</xdr:colOff>
      <xdr:row>4</xdr:row>
      <xdr:rowOff>31751</xdr:rowOff>
    </xdr:from>
    <xdr:to>
      <xdr:col>7</xdr:col>
      <xdr:colOff>56425</xdr:colOff>
      <xdr:row>5</xdr:row>
      <xdr:rowOff>60401</xdr:rowOff>
    </xdr:to>
    <xdr:sp macro="" textlink="">
      <xdr:nvSpPr>
        <xdr:cNvPr id="49" name="TextBox 4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 txBox="1"/>
      </xdr:nvSpPr>
      <xdr:spPr>
        <a:xfrm>
          <a:off x="3425825" y="5651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561975</xdr:colOff>
      <xdr:row>4</xdr:row>
      <xdr:rowOff>31751</xdr:rowOff>
    </xdr:from>
    <xdr:to>
      <xdr:col>6</xdr:col>
      <xdr:colOff>59003</xdr:colOff>
      <xdr:row>5</xdr:row>
      <xdr:rowOff>60401</xdr:rowOff>
    </xdr:to>
    <xdr:sp macro="" textlink="">
      <xdr:nvSpPr>
        <xdr:cNvPr id="50" name="TextBox 4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 txBox="1"/>
      </xdr:nvSpPr>
      <xdr:spPr>
        <a:xfrm>
          <a:off x="2641146" y="5542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454025</xdr:colOff>
      <xdr:row>4</xdr:row>
      <xdr:rowOff>31750</xdr:rowOff>
    </xdr:from>
    <xdr:to>
      <xdr:col>4</xdr:col>
      <xdr:colOff>539025</xdr:colOff>
      <xdr:row>5</xdr:row>
      <xdr:rowOff>60400</xdr:rowOff>
    </xdr:to>
    <xdr:sp macro="" textlink="">
      <xdr:nvSpPr>
        <xdr:cNvPr id="51" name="TextBox 5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SpPr txBox="1"/>
      </xdr:nvSpPr>
      <xdr:spPr>
        <a:xfrm>
          <a:off x="1952625" y="5651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196850</xdr:colOff>
      <xdr:row>4</xdr:row>
      <xdr:rowOff>28576</xdr:rowOff>
    </xdr:from>
    <xdr:to>
      <xdr:col>3</xdr:col>
      <xdr:colOff>437425</xdr:colOff>
      <xdr:row>5</xdr:row>
      <xdr:rowOff>82550</xdr:rowOff>
    </xdr:to>
    <xdr:sp macro="" textlink="">
      <xdr:nvSpPr>
        <xdr:cNvPr id="52" name="TextBox 5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SpPr txBox="1"/>
      </xdr:nvSpPr>
      <xdr:spPr>
        <a:xfrm>
          <a:off x="1060450" y="561976"/>
          <a:ext cx="875575" cy="187324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88900</xdr:colOff>
      <xdr:row>4</xdr:row>
      <xdr:rowOff>41276</xdr:rowOff>
    </xdr:from>
    <xdr:to>
      <xdr:col>2</xdr:col>
      <xdr:colOff>173900</xdr:colOff>
      <xdr:row>5</xdr:row>
      <xdr:rowOff>69926</xdr:rowOff>
    </xdr:to>
    <xdr:sp macro="" textlink="">
      <xdr:nvSpPr>
        <xdr:cNvPr id="53" name="TextBox 5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SpPr txBox="1"/>
      </xdr:nvSpPr>
      <xdr:spPr>
        <a:xfrm>
          <a:off x="317500" y="5746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139700</xdr:colOff>
      <xdr:row>4</xdr:row>
      <xdr:rowOff>25400</xdr:rowOff>
    </xdr:from>
    <xdr:to>
      <xdr:col>10</xdr:col>
      <xdr:colOff>180350</xdr:colOff>
      <xdr:row>5</xdr:row>
      <xdr:rowOff>54050</xdr:rowOff>
    </xdr:to>
    <xdr:sp macro="" textlink="">
      <xdr:nvSpPr>
        <xdr:cNvPr id="54" name="TextBox 5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SpPr txBox="1"/>
      </xdr:nvSpPr>
      <xdr:spPr>
        <a:xfrm>
          <a:off x="4914900" y="558800"/>
          <a:ext cx="936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LGA </a:t>
          </a:r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10</xdr:col>
      <xdr:colOff>196850</xdr:colOff>
      <xdr:row>4</xdr:row>
      <xdr:rowOff>25400</xdr:rowOff>
    </xdr:from>
    <xdr:to>
      <xdr:col>11</xdr:col>
      <xdr:colOff>152399</xdr:colOff>
      <xdr:row>5</xdr:row>
      <xdr:rowOff>63500</xdr:rowOff>
    </xdr:to>
    <xdr:sp macro="" textlink="">
      <xdr:nvSpPr>
        <xdr:cNvPr id="55" name="TextBox 5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100-000037000000}"/>
            </a:ext>
          </a:extLst>
        </xdr:cNvPr>
        <xdr:cNvSpPr txBox="1"/>
      </xdr:nvSpPr>
      <xdr:spPr>
        <a:xfrm>
          <a:off x="5867400" y="558800"/>
          <a:ext cx="838199" cy="17145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 baseline="0">
              <a:solidFill>
                <a:srgbClr val="FFFF00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7</xdr:col>
      <xdr:colOff>79375</xdr:colOff>
      <xdr:row>4</xdr:row>
      <xdr:rowOff>31749</xdr:rowOff>
    </xdr:from>
    <xdr:to>
      <xdr:col>8</xdr:col>
      <xdr:colOff>113575</xdr:colOff>
      <xdr:row>5</xdr:row>
      <xdr:rowOff>60399</xdr:rowOff>
    </xdr:to>
    <xdr:sp macro="" textlink="">
      <xdr:nvSpPr>
        <xdr:cNvPr id="57" name="TextBox 5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100-000039000000}"/>
            </a:ext>
          </a:extLst>
        </xdr:cNvPr>
        <xdr:cNvSpPr txBox="1"/>
      </xdr:nvSpPr>
      <xdr:spPr>
        <a:xfrm>
          <a:off x="4168775" y="5651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15240</xdr:rowOff>
        </xdr:from>
        <xdr:to>
          <xdr:col>10</xdr:col>
          <xdr:colOff>129540</xdr:colOff>
          <xdr:row>14</xdr:row>
          <xdr:rowOff>0</xdr:rowOff>
        </xdr:to>
        <xdr:sp macro="" textlink="">
          <xdr:nvSpPr>
            <xdr:cNvPr id="524289" name="Drop Down 1" hidden="1">
              <a:extLst>
                <a:ext uri="{63B3BB69-23CF-44E3-9099-C40C66FF867C}">
                  <a14:compatExt spid="_x0000_s524289"/>
                </a:ext>
                <a:ext uri="{FF2B5EF4-FFF2-40B4-BE49-F238E27FC236}">
                  <a16:creationId xmlns:a16="http://schemas.microsoft.com/office/drawing/2014/main" id="{00000000-0008-0000-1400-0000010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11</xdr:row>
          <xdr:rowOff>22860</xdr:rowOff>
        </xdr:from>
        <xdr:to>
          <xdr:col>8</xdr:col>
          <xdr:colOff>175260</xdr:colOff>
          <xdr:row>12</xdr:row>
          <xdr:rowOff>15240</xdr:rowOff>
        </xdr:to>
        <xdr:sp macro="" textlink="">
          <xdr:nvSpPr>
            <xdr:cNvPr id="524290" name="Drop Down 2" hidden="1">
              <a:extLst>
                <a:ext uri="{63B3BB69-23CF-44E3-9099-C40C66FF867C}">
                  <a14:compatExt spid="_x0000_s524290"/>
                </a:ext>
                <a:ext uri="{FF2B5EF4-FFF2-40B4-BE49-F238E27FC236}">
                  <a16:creationId xmlns:a16="http://schemas.microsoft.com/office/drawing/2014/main" id="{00000000-0008-0000-1400-0000020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</xdr:col>
      <xdr:colOff>539750</xdr:colOff>
      <xdr:row>2</xdr:row>
      <xdr:rowOff>107950</xdr:rowOff>
    </xdr:from>
    <xdr:to>
      <xdr:col>2</xdr:col>
      <xdr:colOff>624750</xdr:colOff>
      <xdr:row>4</xdr:row>
      <xdr:rowOff>3250</xdr:rowOff>
    </xdr:to>
    <xdr:sp macro="" textlink="">
      <xdr:nvSpPr>
        <xdr:cNvPr id="2" name="TextBox 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E16CEDC-6DB2-482B-87B0-FFF367924012}"/>
            </a:ext>
          </a:extLst>
        </xdr:cNvPr>
        <xdr:cNvSpPr txBox="1"/>
      </xdr:nvSpPr>
      <xdr:spPr>
        <a:xfrm>
          <a:off x="768350" y="3746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6350</xdr:colOff>
      <xdr:row>2</xdr:row>
      <xdr:rowOff>101600</xdr:rowOff>
    </xdr:from>
    <xdr:to>
      <xdr:col>4</xdr:col>
      <xdr:colOff>271350</xdr:colOff>
      <xdr:row>3</xdr:row>
      <xdr:rowOff>130250</xdr:rowOff>
    </xdr:to>
    <xdr:sp macro="" textlink="">
      <xdr:nvSpPr>
        <xdr:cNvPr id="3" name="TextBox 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66FC13F-2AA2-4B10-B3CD-E8EA8715A547}"/>
            </a:ext>
          </a:extLst>
        </xdr:cNvPr>
        <xdr:cNvSpPr txBox="1"/>
      </xdr:nvSpPr>
      <xdr:spPr>
        <a:xfrm>
          <a:off x="1504950" y="36830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412750</xdr:colOff>
      <xdr:row>2</xdr:row>
      <xdr:rowOff>107950</xdr:rowOff>
    </xdr:from>
    <xdr:to>
      <xdr:col>11</xdr:col>
      <xdr:colOff>415200</xdr:colOff>
      <xdr:row>4</xdr:row>
      <xdr:rowOff>6350</xdr:rowOff>
    </xdr:to>
    <xdr:sp macro="" textlink="">
      <xdr:nvSpPr>
        <xdr:cNvPr id="4" name="TextBox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E05C11B-475C-472C-8E88-44091FF34988}"/>
            </a:ext>
          </a:extLst>
        </xdr:cNvPr>
        <xdr:cNvSpPr txBox="1"/>
      </xdr:nvSpPr>
      <xdr:spPr>
        <a:xfrm>
          <a:off x="6083300" y="374650"/>
          <a:ext cx="885100" cy="1651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165100</xdr:rowOff>
    </xdr:from>
    <xdr:to>
      <xdr:col>12</xdr:col>
      <xdr:colOff>654050</xdr:colOff>
      <xdr:row>44</xdr:row>
      <xdr:rowOff>133350</xdr:rowOff>
    </xdr:to>
    <xdr:graphicFrame macro="">
      <xdr:nvGraphicFramePr>
        <xdr:cNvPr id="1395928" name="Chart 17">
          <a:extLst>
            <a:ext uri="{FF2B5EF4-FFF2-40B4-BE49-F238E27FC236}">
              <a16:creationId xmlns:a16="http://schemas.microsoft.com/office/drawing/2014/main" id="{00000000-0008-0000-0200-0000D84C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5" name="Rounded Rectangle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37" name="TextBox 3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38" name="TextBox 3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6</xdr:col>
      <xdr:colOff>646975</xdr:colOff>
      <xdr:row>4</xdr:row>
      <xdr:rowOff>82624</xdr:rowOff>
    </xdr:to>
    <xdr:sp macro="" textlink="">
      <xdr:nvSpPr>
        <xdr:cNvPr id="39" name="TextBox 3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333057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40" name="TextBox 3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41" name="TextBox 4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42" name="TextBox 4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43" name="TextBox 4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44" name="TextBox 4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544286</xdr:colOff>
      <xdr:row>4</xdr:row>
      <xdr:rowOff>95252</xdr:rowOff>
    </xdr:from>
    <xdr:to>
      <xdr:col>6</xdr:col>
      <xdr:colOff>76200</xdr:colOff>
      <xdr:row>5</xdr:row>
      <xdr:rowOff>87087</xdr:rowOff>
    </xdr:to>
    <xdr:sp macro="" textlink="">
      <xdr:nvSpPr>
        <xdr:cNvPr id="45" name="TextBox 4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2623457" y="617766"/>
          <a:ext cx="772886" cy="122464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460376</xdr:colOff>
      <xdr:row>4</xdr:row>
      <xdr:rowOff>88899</xdr:rowOff>
    </xdr:from>
    <xdr:to>
      <xdr:col>4</xdr:col>
      <xdr:colOff>457201</xdr:colOff>
      <xdr:row>5</xdr:row>
      <xdr:rowOff>119743</xdr:rowOff>
    </xdr:to>
    <xdr:sp macro="" textlink="">
      <xdr:nvSpPr>
        <xdr:cNvPr id="46" name="TextBox 4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19062" y="611413"/>
          <a:ext cx="617310" cy="161473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47" name="TextBox 4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48" name="TextBox 4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49" name="TextBox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50" name="TextBox 4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24" name="TextBox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6" name="TextBox 2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 editAs="oneCell">
    <xdr:from>
      <xdr:col>13</xdr:col>
      <xdr:colOff>555624</xdr:colOff>
      <xdr:row>0</xdr:row>
      <xdr:rowOff>0</xdr:rowOff>
    </xdr:from>
    <xdr:to>
      <xdr:col>16</xdr:col>
      <xdr:colOff>0</xdr:colOff>
      <xdr:row>7</xdr:row>
      <xdr:rowOff>6000</xdr:rowOff>
    </xdr:to>
    <xdr:pic>
      <xdr:nvPicPr>
        <xdr:cNvPr id="28" name="Picture 27" descr="178.JPG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/>
        <a:srcRect r="9396"/>
        <a:stretch>
          <a:fillRect/>
        </a:stretch>
      </xdr:blipFill>
      <xdr:spPr>
        <a:xfrm>
          <a:off x="7858124" y="0"/>
          <a:ext cx="1349376" cy="10728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198120</xdr:colOff>
          <xdr:row>9</xdr:row>
          <xdr:rowOff>30480</xdr:rowOff>
        </xdr:from>
        <xdr:to>
          <xdr:col>11</xdr:col>
          <xdr:colOff>0</xdr:colOff>
          <xdr:row>11</xdr:row>
          <xdr:rowOff>7620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2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</xdr:colOff>
          <xdr:row>10</xdr:row>
          <xdr:rowOff>0</xdr:rowOff>
        </xdr:from>
        <xdr:to>
          <xdr:col>8</xdr:col>
          <xdr:colOff>7620</xdr:colOff>
          <xdr:row>11</xdr:row>
          <xdr:rowOff>15240</xdr:rowOff>
        </xdr:to>
        <xdr:sp macro="" textlink="">
          <xdr:nvSpPr>
            <xdr:cNvPr id="1090" name="Drop Down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2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" name="TextBox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656DC5AD-DB66-4C01-AD20-F6CC9E917487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3" name="TextBox 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3808FAEF-05C1-4E2C-A7DD-F5A8409D36EF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4" name="TextBox 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BA9C2BB9-314C-4CE5-8885-3920C1E4CFE8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16</xdr:col>
      <xdr:colOff>404063</xdr:colOff>
      <xdr:row>6</xdr:row>
      <xdr:rowOff>19050</xdr:rowOff>
    </xdr:from>
    <xdr:to>
      <xdr:col>18</xdr:col>
      <xdr:colOff>214313</xdr:colOff>
      <xdr:row>12</xdr:row>
      <xdr:rowOff>0</xdr:rowOff>
    </xdr:to>
    <xdr:pic>
      <xdr:nvPicPr>
        <xdr:cNvPr id="6" name="Picture 111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8BA3B875-7ECB-47AB-A98E-6866DF231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611563" y="819150"/>
          <a:ext cx="1080250" cy="88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31750</xdr:colOff>
      <xdr:row>0</xdr:row>
      <xdr:rowOff>12700</xdr:rowOff>
    </xdr:from>
    <xdr:to>
      <xdr:col>19</xdr:col>
      <xdr:colOff>425450</xdr:colOff>
      <xdr:row>5</xdr:row>
      <xdr:rowOff>103188</xdr:rowOff>
    </xdr:to>
    <xdr:sp macro="" textlink="">
      <xdr:nvSpPr>
        <xdr:cNvPr id="7" name="Rounded Rectangular Callout 19">
          <a:extLst>
            <a:ext uri="{FF2B5EF4-FFF2-40B4-BE49-F238E27FC236}">
              <a16:creationId xmlns:a16="http://schemas.microsoft.com/office/drawing/2014/main" id="{9FFC9A02-4D28-4DEF-B23D-C5E0A6171D1D}"/>
            </a:ext>
          </a:extLst>
        </xdr:cNvPr>
        <xdr:cNvSpPr/>
      </xdr:nvSpPr>
      <xdr:spPr>
        <a:xfrm>
          <a:off x="9239250" y="12700"/>
          <a:ext cx="2298700" cy="757238"/>
        </a:xfrm>
        <a:prstGeom prst="wedgeRoundRectCallout">
          <a:avLst>
            <a:gd name="adj1" fmla="val 2582"/>
            <a:gd name="adj2" fmla="val 95061"/>
            <a:gd name="adj3" fmla="val 16667"/>
          </a:avLst>
        </a:prstGeom>
        <a:solidFill>
          <a:srgbClr val="CCFFCC"/>
        </a:solid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16</xdr:col>
      <xdr:colOff>6351</xdr:colOff>
      <xdr:row>0</xdr:row>
      <xdr:rowOff>73027</xdr:rowOff>
    </xdr:from>
    <xdr:to>
      <xdr:col>19</xdr:col>
      <xdr:colOff>406400</xdr:colOff>
      <xdr:row>5</xdr:row>
      <xdr:rowOff>44450</xdr:rowOff>
    </xdr:to>
    <xdr:sp macro="" textlink="">
      <xdr:nvSpPr>
        <xdr:cNvPr id="5" name="TextBox 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6FC0ABA2-0855-47BB-9C94-FAA7D90EE8C8}"/>
            </a:ext>
          </a:extLst>
        </xdr:cNvPr>
        <xdr:cNvSpPr txBox="1"/>
      </xdr:nvSpPr>
      <xdr:spPr>
        <a:xfrm>
          <a:off x="9213851" y="73027"/>
          <a:ext cx="2305049" cy="6381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>
              <a:latin typeface="Garamond" pitchFamily="18" charset="0"/>
            </a:rPr>
            <a:t>For more statistics</a:t>
          </a:r>
          <a:r>
            <a:rPr lang="en-US" sz="1200" baseline="0">
              <a:latin typeface="Garamond" pitchFamily="18" charset="0"/>
            </a:rPr>
            <a:t> </a:t>
          </a:r>
          <a:r>
            <a:rPr lang="en-US" sz="1200">
              <a:latin typeface="Garamond" pitchFamily="18" charset="0"/>
            </a:rPr>
            <a:t>about Victorian municipalities, click here, or</a:t>
          </a:r>
          <a:r>
            <a:rPr lang="en-US" sz="1200" baseline="0">
              <a:latin typeface="Garamond" pitchFamily="18" charset="0"/>
            </a:rPr>
            <a:t> go to: </a:t>
          </a:r>
          <a:r>
            <a:rPr lang="en-US" sz="1200" b="1" baseline="0">
              <a:latin typeface="Garamond" pitchFamily="18" charset="0"/>
            </a:rPr>
            <a:t>www.socialstatistics.com.au</a:t>
          </a:r>
          <a:endParaRPr lang="en-US" sz="1200" b="1">
            <a:latin typeface="Garamond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23</xdr:row>
      <xdr:rowOff>19050</xdr:rowOff>
    </xdr:from>
    <xdr:to>
      <xdr:col>12</xdr:col>
      <xdr:colOff>654050</xdr:colOff>
      <xdr:row>46</xdr:row>
      <xdr:rowOff>63500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2A2899B4-1316-42B8-88B4-DC88A0059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329B5231-C1FE-48B7-B8D5-70919149404B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D407B17-4F26-41E4-9318-5E7395A8FB1E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E1FA19-D9C3-4481-A564-8F0916074F64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tx1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A5CFAA8-559E-4897-AF5E-D0881EEB5AA3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6</xdr:col>
      <xdr:colOff>646975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62C257C-3B0F-4FC3-B96C-1C09D5DC953C}"/>
            </a:ext>
          </a:extLst>
        </xdr:cNvPr>
        <xdr:cNvSpPr txBox="1"/>
      </xdr:nvSpPr>
      <xdr:spPr>
        <a:xfrm>
          <a:off x="333057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8C561EB-ADB0-4610-81FA-2169AE56E64A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86B4AD7-0F38-4D04-8365-382894B11F12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5B3EBD9-15DF-4B39-922C-787D7C220A43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0C5DBF9-DB81-41A0-BE16-1FD87DA93055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CA12B4D-FE97-4538-8AC9-8A5F411221E9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48DA242-3B82-4B38-A576-C7069E580937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836FC2A-4AF1-4C53-A578-480BB0DDF423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C57967B-E6D1-439B-A1BE-A465DD01F590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AFB7B3D-646A-4B7E-B82D-8A3D5BC9EECB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AD56DAE-EF20-4970-8EF0-95ED3CA3658F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92E55CE-1798-4F16-B167-60FF908DBFC8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9B7C10C-50FB-4E8E-95D7-050807DB0802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FC20E452-ACB1-4A0B-9BED-EDEA72C6BFFB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976A076-50D5-4107-935B-C08B64B2277E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8000A113-B353-4A65-A185-24D7A7FEA041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7E0FB48-F12E-42FE-B890-BCD2905F72E2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558800</xdr:colOff>
      <xdr:row>0</xdr:row>
      <xdr:rowOff>0</xdr:rowOff>
    </xdr:from>
    <xdr:to>
      <xdr:col>16</xdr:col>
      <xdr:colOff>6350</xdr:colOff>
      <xdr:row>7</xdr:row>
      <xdr:rowOff>5228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5632C9B-BF2D-59E4-3D89-9959ED41D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139"/>
        <a:stretch/>
      </xdr:blipFill>
      <xdr:spPr>
        <a:xfrm>
          <a:off x="7861300" y="0"/>
          <a:ext cx="1352550" cy="10720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69850</xdr:rowOff>
    </xdr:from>
    <xdr:to>
      <xdr:col>13</xdr:col>
      <xdr:colOff>44450</xdr:colOff>
      <xdr:row>33</xdr:row>
      <xdr:rowOff>127000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DA36BE85-7C71-4562-8219-9096986A9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DB849B76-88F6-41E0-9E91-7DD1A11A12CA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19C2D13-3B8F-43BC-BC3E-3D1F71CA6630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05A18E-D883-4CF4-B123-687516999D99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</a:t>
          </a:r>
          <a:r>
            <a:rPr lang="en-US" sz="800" b="1">
              <a:solidFill>
                <a:srgbClr val="FFFF00"/>
              </a:solidFill>
            </a:rPr>
            <a:t>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BB03AD2-3D2A-4DC7-9644-CF10E46B9184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6</xdr:col>
      <xdr:colOff>646975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2B14962-E48A-4F64-B8B1-F431B86F1962}"/>
            </a:ext>
          </a:extLst>
        </xdr:cNvPr>
        <xdr:cNvSpPr txBox="1"/>
      </xdr:nvSpPr>
      <xdr:spPr>
        <a:xfrm>
          <a:off x="333057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B472964-212A-4517-88A2-7F44D5B75A3C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A38C749-6055-410D-8E22-954CF163AAC3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0F9DF05-FE81-44E0-9D51-47C6A2C4EB32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50D4B3D-9A65-43E7-B1BC-D53484D91904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5C270A0-7E7B-4190-AF6B-9FFC8D5C6B08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8BE318B-C433-480B-A54E-01B0D20D9E18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BE17E1B-2695-4659-942D-98A03CDBC1AC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EB30DEA-2F4C-408E-8729-E78ACF9F293A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DD21107-6C9C-4DDD-AE21-AA47F70C52E8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37B7D77-AC9A-4A9E-BAD8-6D1299D15622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92DCABD-FECD-4920-97CF-E7D603638CDA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5D0E7-34ED-4629-AB58-CAC0E8C0182A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40A9E59-019C-470B-96E7-DF169900E790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D955B444-D6F2-4B41-9CAC-61D17BA218ED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878DF96B-8A6C-4348-9F5C-88FB5709B25A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>
              <a:solidFill>
                <a:srgbClr val="FFFF00"/>
              </a:solidFill>
            </a:rPr>
            <a:t>Cultural</a:t>
          </a:r>
          <a:r>
            <a:rPr lang="en-US" sz="800" baseline="0">
              <a:solidFill>
                <a:srgbClr val="FFFF00"/>
              </a:solidFill>
            </a:rPr>
            <a:t> diversity</a:t>
          </a:r>
          <a:endParaRPr lang="en-US" sz="800">
            <a:solidFill>
              <a:srgbClr val="FFFF00"/>
            </a:solidFill>
          </a:endParaRPr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7D142C9-F3B8-433A-9475-09525206468A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>
    <xdr:from>
      <xdr:col>2</xdr:col>
      <xdr:colOff>209550</xdr:colOff>
      <xdr:row>34</xdr:row>
      <xdr:rowOff>0</xdr:rowOff>
    </xdr:from>
    <xdr:to>
      <xdr:col>14</xdr:col>
      <xdr:colOff>82550</xdr:colOff>
      <xdr:row>48</xdr:row>
      <xdr:rowOff>133350</xdr:rowOff>
    </xdr:to>
    <xdr:graphicFrame macro="">
      <xdr:nvGraphicFramePr>
        <xdr:cNvPr id="21" name="Chart 17">
          <a:extLst>
            <a:ext uri="{FF2B5EF4-FFF2-40B4-BE49-F238E27FC236}">
              <a16:creationId xmlns:a16="http://schemas.microsoft.com/office/drawing/2014/main" id="{1AC75EA5-1F5D-4DD0-A1EA-0A53786B3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twoCellAnchor>
  <xdr:twoCellAnchor editAs="oneCell">
    <xdr:from>
      <xdr:col>13</xdr:col>
      <xdr:colOff>556401</xdr:colOff>
      <xdr:row>0</xdr:row>
      <xdr:rowOff>0</xdr:rowOff>
    </xdr:from>
    <xdr:to>
      <xdr:col>16</xdr:col>
      <xdr:colOff>6350</xdr:colOff>
      <xdr:row>7</xdr:row>
      <xdr:rowOff>6350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468F3-9DB5-838C-5255-36DC4AB8A6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860"/>
        <a:stretch/>
      </xdr:blipFill>
      <xdr:spPr>
        <a:xfrm>
          <a:off x="7858901" y="0"/>
          <a:ext cx="1354949" cy="10731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177800</xdr:rowOff>
    </xdr:from>
    <xdr:to>
      <xdr:col>12</xdr:col>
      <xdr:colOff>654050</xdr:colOff>
      <xdr:row>49</xdr:row>
      <xdr:rowOff>57150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27649154-A89C-454F-9602-D4D65A99E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1E6761C2-1B66-4592-8DBB-4B1DEA37D0CF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BE4F982-BE00-4F09-90AD-30541F00C3CF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B1FE03-77E5-40ED-AB6C-7D11070870D6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4DDB108-CB90-496F-81E0-2343D962DF61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6</xdr:col>
      <xdr:colOff>646975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E8486A2-90D6-436B-8BFA-8B7675A13CFB}"/>
            </a:ext>
          </a:extLst>
        </xdr:cNvPr>
        <xdr:cNvSpPr txBox="1"/>
      </xdr:nvSpPr>
      <xdr:spPr>
        <a:xfrm>
          <a:off x="333057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C2E082C-F45D-4FD8-B5D3-9D0854BD9BF2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DC7574D-DF1E-4C88-93FD-110581AEE6C9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AEE60D6-5E87-4A05-8E35-FF95914BEC28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0E6DF1F-D422-4372-BC26-3C241523EF70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D473C54-6257-4D49-B806-1BCF010C6CAE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5625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C99814D-95D9-4817-8CB7-401ED88DB210}"/>
            </a:ext>
          </a:extLst>
        </xdr:cNvPr>
        <xdr:cNvSpPr txBox="1"/>
      </xdr:nvSpPr>
      <xdr:spPr>
        <a:xfrm>
          <a:off x="268922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C683B48-CE6F-467F-9696-29CECD10C34A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7FD6F71-C3E1-40D9-A15D-91E2056D10EE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583A13B-191F-4E3C-B588-7C30DAC71A1A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235701C-F185-4C5A-8F7E-F207D56C4216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B9147A2-BF56-48E8-90DA-440224986E85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5859A5E-5990-4024-99CC-F22D7BF5578F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8B9CDDDB-BA9C-4D9C-BD11-91B0F47530A5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8ED39A0-0B06-46C6-B306-1C22DBCB18A0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A3378A67-6B74-4D22-8E4E-9161ED0E78CD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475F13FF-DD7F-4EF0-BF70-DC4FBA83DAB3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546100</xdr:colOff>
      <xdr:row>0</xdr:row>
      <xdr:rowOff>0</xdr:rowOff>
    </xdr:from>
    <xdr:to>
      <xdr:col>16</xdr:col>
      <xdr:colOff>0</xdr:colOff>
      <xdr:row>7</xdr:row>
      <xdr:rowOff>6000</xdr:rowOff>
    </xdr:to>
    <xdr:pic>
      <xdr:nvPicPr>
        <xdr:cNvPr id="21" name="Picture 20" descr="Picture22.jpg">
          <a:extLst>
            <a:ext uri="{FF2B5EF4-FFF2-40B4-BE49-F238E27FC236}">
              <a16:creationId xmlns:a16="http://schemas.microsoft.com/office/drawing/2014/main" id="{F98701C9-BCC7-44F6-9F15-31D599D25C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48600" y="0"/>
          <a:ext cx="1358900" cy="1072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165100</xdr:rowOff>
    </xdr:from>
    <xdr:to>
      <xdr:col>12</xdr:col>
      <xdr:colOff>654050</xdr:colOff>
      <xdr:row>45</xdr:row>
      <xdr:rowOff>107950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10A12876-BF48-4664-A437-6ACBF8F08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D666CCFD-56EE-4DBB-B576-D21E92D33EB0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CA0BDCF-1DB1-4A96-9453-8E91865A2A9F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6EF2F7-17F9-4B0D-A634-4BF7E6B4585E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C91A250-BB23-46F2-9D45-E2583E8A5C95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561973</xdr:colOff>
      <xdr:row>3</xdr:row>
      <xdr:rowOff>53974</xdr:rowOff>
    </xdr:from>
    <xdr:to>
      <xdr:col>7</xdr:col>
      <xdr:colOff>4573</xdr:colOff>
      <xdr:row>4</xdr:row>
      <xdr:rowOff>88900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5D4007-7699-4DAB-AE20-22A75637DA2F}"/>
            </a:ext>
          </a:extLst>
        </xdr:cNvPr>
        <xdr:cNvSpPr txBox="1"/>
      </xdr:nvSpPr>
      <xdr:spPr>
        <a:xfrm>
          <a:off x="3261630" y="445860"/>
          <a:ext cx="738000" cy="165554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BD2A3CF-87E0-4A24-BE5C-5155E037E44F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4EAFCEB-70A5-418A-8110-B845C70ACC45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E1DFD5A-6021-4A4D-9B28-E8114B60C3BE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06CD099-6498-4351-996B-8F96A23B6DB5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37A5AB8-E626-44EE-9BC2-B2389BF006D5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5C63D6CB-450E-4CCD-8980-83F6A0CD7C47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9299F80-6A8C-4D78-993E-5245230FDDBF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F14FE17-3BAF-4CD5-A597-261637A7C6C9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E01DA33-871C-4A50-BCAC-CE45B48A38BF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5A66664-2A99-448E-B4DB-8C05C599EC13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041C5CD-CE00-4B4F-B2DA-CF031A9B21CC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229C04C2-5C38-45DF-81E4-77D9AB9D9187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3BE153E-9A95-450A-B099-39E5E5966A77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ED699E-7097-4DE0-B6D1-78A2BE38F26A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EA2A7D2-4496-4ED2-81FA-30C56D029CBF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4A92229D-91D1-4862-B225-0B7D4D411F62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546100</xdr:colOff>
      <xdr:row>0</xdr:row>
      <xdr:rowOff>0</xdr:rowOff>
    </xdr:from>
    <xdr:to>
      <xdr:col>16</xdr:col>
      <xdr:colOff>6350</xdr:colOff>
      <xdr:row>7</xdr:row>
      <xdr:rowOff>6000</xdr:rowOff>
    </xdr:to>
    <xdr:pic>
      <xdr:nvPicPr>
        <xdr:cNvPr id="21" name="Picture 20" descr="Business Interior 2.jpg">
          <a:extLst>
            <a:ext uri="{FF2B5EF4-FFF2-40B4-BE49-F238E27FC236}">
              <a16:creationId xmlns:a16="http://schemas.microsoft.com/office/drawing/2014/main" id="{868F7DC3-0717-48E1-9CAB-9D6BC56B4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848600" y="0"/>
          <a:ext cx="1365250" cy="1072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171450</xdr:rowOff>
    </xdr:from>
    <xdr:to>
      <xdr:col>12</xdr:col>
      <xdr:colOff>654050</xdr:colOff>
      <xdr:row>37</xdr:row>
      <xdr:rowOff>139700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9F25D415-1D9E-44F6-A486-A48BCF457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0B8905E5-1A12-4C5F-A738-230147C40CAC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C55D416-31FE-4EF9-9CBC-8FE7E86FD76A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8ABC1B-8D06-4968-86A5-41737D083D09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DF58241-55FB-4014-A243-65B0AAB221B5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7</xdr:col>
      <xdr:colOff>4575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BEE17F6-2FB0-4775-9C37-E59D4717C888}"/>
            </a:ext>
          </a:extLst>
        </xdr:cNvPr>
        <xdr:cNvSpPr txBox="1"/>
      </xdr:nvSpPr>
      <xdr:spPr>
        <a:xfrm>
          <a:off x="3261632" y="445860"/>
          <a:ext cx="738000" cy="15927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E3FE84E-9785-483D-833A-90D867C2B663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0AB20C4-DC55-42D9-B74D-0EE93DAAB2B9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B2FDC88-611C-4A28-9AA7-83143AA69E93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980816B-4D38-4891-A392-6E76F8632B9C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39D56D9-87E0-4A94-93CB-D27ADE4ACFF1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AC3D9EF-54A5-442B-8A21-8807B67E5074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E127DFE-51F2-4A61-B33C-55BDF3805A67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75732BC-B5B8-4703-B4AB-A146A7BD1C87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5F4A5BF-A310-437C-BA9A-21B1F86188B6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4712F058-F11B-4E21-83CB-927522100EB9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A51721C-E3A7-4FD6-82CD-E189FA3C6251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C69DF69E-1A73-441B-9B20-97C37BA19105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672D38E-D104-4DD9-8BF6-6774E798450E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8E6DAAA-0C1C-49D8-B3DB-F8F2563562A2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D05C5B0A-9815-4740-858A-823FE6A71708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BB1EF2C-D2F2-48D7-8295-AF8C46B6AC64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527050</xdr:colOff>
      <xdr:row>0</xdr:row>
      <xdr:rowOff>0</xdr:rowOff>
    </xdr:from>
    <xdr:to>
      <xdr:col>16</xdr:col>
      <xdr:colOff>0</xdr:colOff>
      <xdr:row>7</xdr:row>
      <xdr:rowOff>6350</xdr:rowOff>
    </xdr:to>
    <xdr:pic>
      <xdr:nvPicPr>
        <xdr:cNvPr id="21" name="Picture 20" descr="lady with shoppingImage5559.jpg">
          <a:extLst>
            <a:ext uri="{FF2B5EF4-FFF2-40B4-BE49-F238E27FC236}">
              <a16:creationId xmlns:a16="http://schemas.microsoft.com/office/drawing/2014/main" id="{83E62DEC-9DFC-46BF-9A1D-43D9572D2D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/>
        <a:srcRect t="13577" r="9717" b="33654"/>
        <a:stretch>
          <a:fillRect/>
        </a:stretch>
      </xdr:blipFill>
      <xdr:spPr>
        <a:xfrm>
          <a:off x="7829550" y="0"/>
          <a:ext cx="1377950" cy="107315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37</xdr:row>
      <xdr:rowOff>152400</xdr:rowOff>
    </xdr:from>
    <xdr:to>
      <xdr:col>12</xdr:col>
      <xdr:colOff>533400</xdr:colOff>
      <xdr:row>45</xdr:row>
      <xdr:rowOff>76200</xdr:rowOff>
    </xdr:to>
    <xdr:graphicFrame macro="">
      <xdr:nvGraphicFramePr>
        <xdr:cNvPr id="22" name="Chart 17">
          <a:extLst>
            <a:ext uri="{FF2B5EF4-FFF2-40B4-BE49-F238E27FC236}">
              <a16:creationId xmlns:a16="http://schemas.microsoft.com/office/drawing/2014/main" id="{28CF932B-C34E-4D68-8BDF-27F7B3FD1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184150</xdr:rowOff>
    </xdr:from>
    <xdr:to>
      <xdr:col>12</xdr:col>
      <xdr:colOff>654050</xdr:colOff>
      <xdr:row>45</xdr:row>
      <xdr:rowOff>88900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id="{2DD0ED3F-2BAD-4A3C-B0E0-62B87A65F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0</xdr:colOff>
      <xdr:row>0</xdr:row>
      <xdr:rowOff>0</xdr:rowOff>
    </xdr:from>
    <xdr:to>
      <xdr:col>13</xdr:col>
      <xdr:colOff>615950</xdr:colOff>
      <xdr:row>5</xdr:row>
      <xdr:rowOff>123827</xdr:rowOff>
    </xdr:to>
    <xdr:sp macro="" textlink="">
      <xdr:nvSpPr>
        <xdr:cNvPr id="3" name="Rounded Rectangle 34">
          <a:extLst>
            <a:ext uri="{FF2B5EF4-FFF2-40B4-BE49-F238E27FC236}">
              <a16:creationId xmlns:a16="http://schemas.microsoft.com/office/drawing/2014/main" id="{4B2C8619-9DE3-4D49-8B40-2B8B3ACBD477}"/>
            </a:ext>
          </a:extLst>
        </xdr:cNvPr>
        <xdr:cNvSpPr/>
      </xdr:nvSpPr>
      <xdr:spPr>
        <a:xfrm>
          <a:off x="0" y="0"/>
          <a:ext cx="7918450" cy="790577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absolute">
    <xdr:from>
      <xdr:col>1</xdr:col>
      <xdr:colOff>6350</xdr:colOff>
      <xdr:row>0</xdr:row>
      <xdr:rowOff>0</xdr:rowOff>
    </xdr:from>
    <xdr:to>
      <xdr:col>13</xdr:col>
      <xdr:colOff>336550</xdr:colOff>
      <xdr:row>2</xdr:row>
      <xdr:rowOff>63500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74D121E-B4F3-4A42-B98A-65812F3F8E40}"/>
            </a:ext>
          </a:extLst>
        </xdr:cNvPr>
        <xdr:cNvSpPr txBox="1"/>
      </xdr:nvSpPr>
      <xdr:spPr>
        <a:xfrm>
          <a:off x="234950" y="0"/>
          <a:ext cx="7404100" cy="3302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itchFamily="18" charset="0"/>
            </a:rPr>
            <a:t>Indicators of Community, Health and Wellbeing</a:t>
          </a:r>
        </a:p>
      </xdr:txBody>
    </xdr:sp>
    <xdr:clientData/>
  </xdr:twoCellAnchor>
  <xdr:twoCellAnchor>
    <xdr:from>
      <xdr:col>1</xdr:col>
      <xdr:colOff>6350</xdr:colOff>
      <xdr:row>3</xdr:row>
      <xdr:rowOff>50799</xdr:rowOff>
    </xdr:from>
    <xdr:to>
      <xdr:col>2</xdr:col>
      <xdr:colOff>91350</xdr:colOff>
      <xdr:row>4</xdr:row>
      <xdr:rowOff>79449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4E4CD20-5AEC-427A-99B6-EC1D30A3818C}"/>
            </a:ext>
          </a:extLst>
        </xdr:cNvPr>
        <xdr:cNvSpPr txBox="1"/>
      </xdr:nvSpPr>
      <xdr:spPr>
        <a:xfrm>
          <a:off x="234950" y="45084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0">
              <a:solidFill>
                <a:schemeClr val="tx1"/>
              </a:solidFill>
            </a:rPr>
            <a:t>Community </a:t>
          </a:r>
        </a:p>
      </xdr:txBody>
    </xdr:sp>
    <xdr:clientData/>
  </xdr:twoCellAnchor>
  <xdr:twoCellAnchor>
    <xdr:from>
      <xdr:col>4</xdr:col>
      <xdr:colOff>466725</xdr:colOff>
      <xdr:row>3</xdr:row>
      <xdr:rowOff>53974</xdr:rowOff>
    </xdr:from>
    <xdr:to>
      <xdr:col>5</xdr:col>
      <xdr:colOff>551725</xdr:colOff>
      <xdr:row>4</xdr:row>
      <xdr:rowOff>82624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D86075-E0E9-4545-90C5-D91ACD414C34}"/>
            </a:ext>
          </a:extLst>
        </xdr:cNvPr>
        <xdr:cNvSpPr txBox="1"/>
      </xdr:nvSpPr>
      <xdr:spPr>
        <a:xfrm>
          <a:off x="2600325" y="454024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Education</a:t>
          </a:r>
        </a:p>
      </xdr:txBody>
    </xdr:sp>
    <xdr:clientData/>
  </xdr:twoCellAnchor>
  <xdr:twoCellAnchor>
    <xdr:from>
      <xdr:col>5</xdr:col>
      <xdr:colOff>561975</xdr:colOff>
      <xdr:row>3</xdr:row>
      <xdr:rowOff>53974</xdr:rowOff>
    </xdr:from>
    <xdr:to>
      <xdr:col>7</xdr:col>
      <xdr:colOff>4575</xdr:colOff>
      <xdr:row>4</xdr:row>
      <xdr:rowOff>82624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F09BC7A-BDDF-4807-8B5F-599D265BC0E0}"/>
            </a:ext>
          </a:extLst>
        </xdr:cNvPr>
        <xdr:cNvSpPr txBox="1"/>
      </xdr:nvSpPr>
      <xdr:spPr>
        <a:xfrm>
          <a:off x="3261632" y="445860"/>
          <a:ext cx="738000" cy="15927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Employment</a:t>
          </a:r>
        </a:p>
      </xdr:txBody>
    </xdr:sp>
    <xdr:clientData/>
  </xdr:twoCellAnchor>
  <xdr:twoCellAnchor>
    <xdr:from>
      <xdr:col>6</xdr:col>
      <xdr:colOff>657225</xdr:colOff>
      <xdr:row>3</xdr:row>
      <xdr:rowOff>53974</xdr:rowOff>
    </xdr:from>
    <xdr:to>
      <xdr:col>8</xdr:col>
      <xdr:colOff>5625</xdr:colOff>
      <xdr:row>4</xdr:row>
      <xdr:rowOff>82549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36FC28B-66C4-4AEF-95A8-78ECD5668F1F}"/>
            </a:ext>
          </a:extLst>
        </xdr:cNvPr>
        <xdr:cNvSpPr txBox="1"/>
      </xdr:nvSpPr>
      <xdr:spPr>
        <a:xfrm>
          <a:off x="4060825" y="454024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Finance</a:t>
          </a:r>
        </a:p>
      </xdr:txBody>
    </xdr:sp>
    <xdr:clientData/>
  </xdr:twoCellAnchor>
  <xdr:twoCellAnchor>
    <xdr:from>
      <xdr:col>8</xdr:col>
      <xdr:colOff>19050</xdr:colOff>
      <xdr:row>3</xdr:row>
      <xdr:rowOff>47625</xdr:rowOff>
    </xdr:from>
    <xdr:to>
      <xdr:col>9</xdr:col>
      <xdr:colOff>529500</xdr:colOff>
      <xdr:row>4</xdr:row>
      <xdr:rowOff>76200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3887A3A-28EA-4697-919D-0FD3545B02D7}"/>
            </a:ext>
          </a:extLst>
        </xdr:cNvPr>
        <xdr:cNvSpPr txBox="1"/>
      </xdr:nvSpPr>
      <xdr:spPr>
        <a:xfrm>
          <a:off x="4794250" y="447675"/>
          <a:ext cx="720000" cy="1619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rgbClr val="FFFF00"/>
              </a:solidFill>
            </a:rPr>
            <a:t>Housing</a:t>
          </a:r>
        </a:p>
      </xdr:txBody>
    </xdr:sp>
    <xdr:clientData/>
  </xdr:twoCellAnchor>
  <xdr:twoCellAnchor>
    <xdr:from>
      <xdr:col>9</xdr:col>
      <xdr:colOff>536575</xdr:colOff>
      <xdr:row>3</xdr:row>
      <xdr:rowOff>41275</xdr:rowOff>
    </xdr:from>
    <xdr:to>
      <xdr:col>10</xdr:col>
      <xdr:colOff>570775</xdr:colOff>
      <xdr:row>4</xdr:row>
      <xdr:rowOff>69925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1FEA550-139A-4176-AA32-DDFB05F8BC04}"/>
            </a:ext>
          </a:extLst>
        </xdr:cNvPr>
        <xdr:cNvSpPr txBox="1"/>
      </xdr:nvSpPr>
      <xdr:spPr>
        <a:xfrm>
          <a:off x="55213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Health</a:t>
          </a:r>
        </a:p>
      </xdr:txBody>
    </xdr:sp>
    <xdr:clientData/>
  </xdr:twoCellAnchor>
  <xdr:twoCellAnchor>
    <xdr:from>
      <xdr:col>12</xdr:col>
      <xdr:colOff>409575</xdr:colOff>
      <xdr:row>3</xdr:row>
      <xdr:rowOff>41275</xdr:rowOff>
    </xdr:from>
    <xdr:to>
      <xdr:col>13</xdr:col>
      <xdr:colOff>412025</xdr:colOff>
      <xdr:row>4</xdr:row>
      <xdr:rowOff>69925</xdr:rowOff>
    </xdr:to>
    <xdr:sp macro="" textlink="">
      <xdr:nvSpPr>
        <xdr:cNvPr id="11" name="TextBox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D2C7D23-4B64-4D3D-9BBA-C98BD64A06D1}"/>
            </a:ext>
          </a:extLst>
        </xdr:cNvPr>
        <xdr:cNvSpPr txBox="1"/>
      </xdr:nvSpPr>
      <xdr:spPr>
        <a:xfrm>
          <a:off x="6994525" y="441325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Safety</a:t>
          </a:r>
        </a:p>
      </xdr:txBody>
    </xdr:sp>
    <xdr:clientData/>
  </xdr:twoCellAnchor>
  <xdr:twoCellAnchor>
    <xdr:from>
      <xdr:col>6</xdr:col>
      <xdr:colOff>15875</xdr:colOff>
      <xdr:row>4</xdr:row>
      <xdr:rowOff>95251</xdr:rowOff>
    </xdr:from>
    <xdr:to>
      <xdr:col>7</xdr:col>
      <xdr:colOff>50075</xdr:colOff>
      <xdr:row>5</xdr:row>
      <xdr:rowOff>123901</xdr:rowOff>
    </xdr:to>
    <xdr:sp macro="" textlink="">
      <xdr:nvSpPr>
        <xdr:cNvPr id="12" name="TextBox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D36E185-9062-42B5-8369-BC39D36F878E}"/>
            </a:ext>
          </a:extLst>
        </xdr:cNvPr>
        <xdr:cNvSpPr txBox="1"/>
      </xdr:nvSpPr>
      <xdr:spPr>
        <a:xfrm>
          <a:off x="3419475" y="628651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Gender</a:t>
          </a:r>
        </a:p>
      </xdr:txBody>
    </xdr:sp>
    <xdr:clientData/>
  </xdr:twoCellAnchor>
  <xdr:twoCellAnchor>
    <xdr:from>
      <xdr:col>4</xdr:col>
      <xdr:colOff>555625</xdr:colOff>
      <xdr:row>4</xdr:row>
      <xdr:rowOff>95251</xdr:rowOff>
    </xdr:from>
    <xdr:to>
      <xdr:col>6</xdr:col>
      <xdr:colOff>52653</xdr:colOff>
      <xdr:row>5</xdr:row>
      <xdr:rowOff>123901</xdr:rowOff>
    </xdr:to>
    <xdr:sp macro="" textlink="">
      <xdr:nvSpPr>
        <xdr:cNvPr id="13" name="TextBox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33F5B92-4172-4164-A0AB-E6B97854C73D}"/>
            </a:ext>
          </a:extLst>
        </xdr:cNvPr>
        <xdr:cNvSpPr txBox="1"/>
      </xdr:nvSpPr>
      <xdr:spPr>
        <a:xfrm>
          <a:off x="2634796" y="617765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Older People</a:t>
          </a:r>
        </a:p>
      </xdr:txBody>
    </xdr:sp>
    <xdr:clientData/>
  </xdr:twoCellAnchor>
  <xdr:twoCellAnchor>
    <xdr:from>
      <xdr:col>3</xdr:col>
      <xdr:colOff>460375</xdr:colOff>
      <xdr:row>4</xdr:row>
      <xdr:rowOff>88899</xdr:rowOff>
    </xdr:from>
    <xdr:to>
      <xdr:col>4</xdr:col>
      <xdr:colOff>545375</xdr:colOff>
      <xdr:row>5</xdr:row>
      <xdr:rowOff>117549</xdr:rowOff>
    </xdr:to>
    <xdr:sp macro="" textlink="">
      <xdr:nvSpPr>
        <xdr:cNvPr id="14" name="TextBox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D9974A2-6412-438B-81EC-21FC705A7ED3}"/>
            </a:ext>
          </a:extLst>
        </xdr:cNvPr>
        <xdr:cNvSpPr txBox="1"/>
      </xdr:nvSpPr>
      <xdr:spPr>
        <a:xfrm>
          <a:off x="19589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Families</a:t>
          </a:r>
        </a:p>
      </xdr:txBody>
    </xdr:sp>
    <xdr:clientData/>
  </xdr:twoCellAnchor>
  <xdr:twoCellAnchor>
    <xdr:from>
      <xdr:col>2</xdr:col>
      <xdr:colOff>187325</xdr:colOff>
      <xdr:row>4</xdr:row>
      <xdr:rowOff>92076</xdr:rowOff>
    </xdr:from>
    <xdr:to>
      <xdr:col>3</xdr:col>
      <xdr:colOff>452325</xdr:colOff>
      <xdr:row>5</xdr:row>
      <xdr:rowOff>120726</xdr:rowOff>
    </xdr:to>
    <xdr:sp macro="" textlink="">
      <xdr:nvSpPr>
        <xdr:cNvPr id="15" name="TextBox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9F9A44C-2918-48E5-ADE5-8484F68D0C77}"/>
            </a:ext>
          </a:extLst>
        </xdr:cNvPr>
        <xdr:cNvSpPr txBox="1"/>
      </xdr:nvSpPr>
      <xdr:spPr>
        <a:xfrm>
          <a:off x="1050925" y="625476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Young People</a:t>
          </a:r>
        </a:p>
      </xdr:txBody>
    </xdr:sp>
    <xdr:clientData/>
  </xdr:twoCellAnchor>
  <xdr:twoCellAnchor>
    <xdr:from>
      <xdr:col>1</xdr:col>
      <xdr:colOff>95250</xdr:colOff>
      <xdr:row>4</xdr:row>
      <xdr:rowOff>92076</xdr:rowOff>
    </xdr:from>
    <xdr:to>
      <xdr:col>2</xdr:col>
      <xdr:colOff>180250</xdr:colOff>
      <xdr:row>5</xdr:row>
      <xdr:rowOff>120726</xdr:rowOff>
    </xdr:to>
    <xdr:sp macro="" textlink="">
      <xdr:nvSpPr>
        <xdr:cNvPr id="16" name="TextBox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802C16B-257D-44F3-8AA5-A0F26438EB6A}"/>
            </a:ext>
          </a:extLst>
        </xdr:cNvPr>
        <xdr:cNvSpPr txBox="1"/>
      </xdr:nvSpPr>
      <xdr:spPr>
        <a:xfrm>
          <a:off x="323850" y="625476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Early Years</a:t>
          </a:r>
        </a:p>
      </xdr:txBody>
    </xdr:sp>
    <xdr:clientData/>
  </xdr:twoCellAnchor>
  <xdr:twoCellAnchor>
    <xdr:from>
      <xdr:col>8</xdr:col>
      <xdr:colOff>114300</xdr:colOff>
      <xdr:row>4</xdr:row>
      <xdr:rowOff>88900</xdr:rowOff>
    </xdr:from>
    <xdr:to>
      <xdr:col>9</xdr:col>
      <xdr:colOff>624750</xdr:colOff>
      <xdr:row>5</xdr:row>
      <xdr:rowOff>117550</xdr:rowOff>
    </xdr:to>
    <xdr:sp macro="" textlink="">
      <xdr:nvSpPr>
        <xdr:cNvPr id="17" name="TextBox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C617FC50-0E3E-413B-A04F-243B1D31F82E}"/>
            </a:ext>
          </a:extLst>
        </xdr:cNvPr>
        <xdr:cNvSpPr txBox="1"/>
      </xdr:nvSpPr>
      <xdr:spPr>
        <a:xfrm>
          <a:off x="48895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aseline="0"/>
            <a:t>Comparison</a:t>
          </a:r>
          <a:endParaRPr lang="en-US" sz="800"/>
        </a:p>
      </xdr:txBody>
    </xdr:sp>
    <xdr:clientData/>
  </xdr:twoCellAnchor>
  <xdr:twoCellAnchor>
    <xdr:from>
      <xdr:col>9</xdr:col>
      <xdr:colOff>641350</xdr:colOff>
      <xdr:row>4</xdr:row>
      <xdr:rowOff>88900</xdr:rowOff>
    </xdr:from>
    <xdr:to>
      <xdr:col>10</xdr:col>
      <xdr:colOff>675550</xdr:colOff>
      <xdr:row>5</xdr:row>
      <xdr:rowOff>117550</xdr:rowOff>
    </xdr:to>
    <xdr:sp macro="" textlink="">
      <xdr:nvSpPr>
        <xdr:cNvPr id="18" name="TextBox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45DB729-8FEA-4CA7-BE94-1EADB76D105D}"/>
            </a:ext>
          </a:extLst>
        </xdr:cNvPr>
        <xdr:cNvSpPr txBox="1"/>
      </xdr:nvSpPr>
      <xdr:spPr>
        <a:xfrm>
          <a:off x="5626100" y="6223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Correlations</a:t>
          </a:r>
        </a:p>
      </xdr:txBody>
    </xdr:sp>
    <xdr:clientData/>
  </xdr:twoCellAnchor>
  <xdr:twoCellAnchor>
    <xdr:from>
      <xdr:col>1</xdr:col>
      <xdr:colOff>6350</xdr:colOff>
      <xdr:row>2</xdr:row>
      <xdr:rowOff>22223</xdr:rowOff>
    </xdr:from>
    <xdr:to>
      <xdr:col>2</xdr:col>
      <xdr:colOff>123864</xdr:colOff>
      <xdr:row>3</xdr:row>
      <xdr:rowOff>50873</xdr:rowOff>
    </xdr:to>
    <xdr:sp macro="" textlink="">
      <xdr:nvSpPr>
        <xdr:cNvPr id="19" name="TextBox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94D552B-B864-47D6-905B-B6D8F979079A}"/>
            </a:ext>
          </a:extLst>
        </xdr:cNvPr>
        <xdr:cNvSpPr txBox="1"/>
      </xdr:nvSpPr>
      <xdr:spPr>
        <a:xfrm>
          <a:off x="224064" y="283480"/>
          <a:ext cx="738000" cy="15927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 b="1">
              <a:solidFill>
                <a:schemeClr val="accent2">
                  <a:lumMod val="50000"/>
                </a:schemeClr>
              </a:solidFill>
            </a:rPr>
            <a:t>Introduction</a:t>
          </a:r>
        </a:p>
      </xdr:txBody>
    </xdr:sp>
    <xdr:clientData/>
  </xdr:twoCellAnchor>
  <xdr:twoCellAnchor>
    <xdr:from>
      <xdr:col>7</xdr:col>
      <xdr:colOff>66675</xdr:colOff>
      <xdr:row>4</xdr:row>
      <xdr:rowOff>88899</xdr:rowOff>
    </xdr:from>
    <xdr:to>
      <xdr:col>8</xdr:col>
      <xdr:colOff>100875</xdr:colOff>
      <xdr:row>5</xdr:row>
      <xdr:rowOff>117549</xdr:rowOff>
    </xdr:to>
    <xdr:sp macro="" textlink="">
      <xdr:nvSpPr>
        <xdr:cNvPr id="20" name="TextBox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92E2D7D-17AB-4744-AC83-58100E3F8B8C}"/>
            </a:ext>
          </a:extLst>
        </xdr:cNvPr>
        <xdr:cNvSpPr txBox="1"/>
      </xdr:nvSpPr>
      <xdr:spPr>
        <a:xfrm>
          <a:off x="4156075" y="622299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Transport</a:t>
          </a:r>
        </a:p>
      </xdr:txBody>
    </xdr:sp>
    <xdr:clientData/>
  </xdr:twoCellAnchor>
  <xdr:twoCellAnchor>
    <xdr:from>
      <xdr:col>2</xdr:col>
      <xdr:colOff>88900</xdr:colOff>
      <xdr:row>3</xdr:row>
      <xdr:rowOff>50800</xdr:rowOff>
    </xdr:from>
    <xdr:to>
      <xdr:col>3</xdr:col>
      <xdr:colOff>173900</xdr:colOff>
      <xdr:row>4</xdr:row>
      <xdr:rowOff>79450</xdr:rowOff>
    </xdr:to>
    <xdr:sp macro="" textlink="">
      <xdr:nvSpPr>
        <xdr:cNvPr id="23" name="TextBox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B904EF83-A845-4364-B520-19895968C230}"/>
            </a:ext>
          </a:extLst>
        </xdr:cNvPr>
        <xdr:cNvSpPr txBox="1"/>
      </xdr:nvSpPr>
      <xdr:spPr>
        <a:xfrm>
          <a:off x="952500" y="45085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Indigenous</a:t>
          </a:r>
        </a:p>
      </xdr:txBody>
    </xdr:sp>
    <xdr:clientData/>
  </xdr:twoCellAnchor>
  <xdr:twoCellAnchor>
    <xdr:from>
      <xdr:col>3</xdr:col>
      <xdr:colOff>190500</xdr:colOff>
      <xdr:row>3</xdr:row>
      <xdr:rowOff>50800</xdr:rowOff>
    </xdr:from>
    <xdr:to>
      <xdr:col>4</xdr:col>
      <xdr:colOff>455500</xdr:colOff>
      <xdr:row>4</xdr:row>
      <xdr:rowOff>79450</xdr:rowOff>
    </xdr:to>
    <xdr:sp macro="" textlink="">
      <xdr:nvSpPr>
        <xdr:cNvPr id="24" name="TextBox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109BA21-CAEB-4033-927E-6567ACC963FD}"/>
            </a:ext>
          </a:extLst>
        </xdr:cNvPr>
        <xdr:cNvSpPr txBox="1"/>
      </xdr:nvSpPr>
      <xdr:spPr>
        <a:xfrm>
          <a:off x="1689100" y="450850"/>
          <a:ext cx="90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Cultural</a:t>
          </a:r>
          <a:r>
            <a:rPr lang="en-US" sz="800" baseline="0"/>
            <a:t> diversity</a:t>
          </a:r>
          <a:endParaRPr lang="en-US" sz="800"/>
        </a:p>
      </xdr:txBody>
    </xdr:sp>
    <xdr:clientData/>
  </xdr:twoCellAnchor>
  <xdr:twoCellAnchor>
    <xdr:from>
      <xdr:col>10</xdr:col>
      <xdr:colOff>590550</xdr:colOff>
      <xdr:row>3</xdr:row>
      <xdr:rowOff>44450</xdr:rowOff>
    </xdr:from>
    <xdr:to>
      <xdr:col>12</xdr:col>
      <xdr:colOff>396150</xdr:colOff>
      <xdr:row>4</xdr:row>
      <xdr:rowOff>73100</xdr:rowOff>
    </xdr:to>
    <xdr:sp macro="" textlink="">
      <xdr:nvSpPr>
        <xdr:cNvPr id="25" name="TextBox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75B03C6-C137-4675-A6AB-88D92E938281}"/>
            </a:ext>
          </a:extLst>
        </xdr:cNvPr>
        <xdr:cNvSpPr txBox="1"/>
      </xdr:nvSpPr>
      <xdr:spPr>
        <a:xfrm>
          <a:off x="6261100" y="444500"/>
          <a:ext cx="720000" cy="1620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800"/>
            <a:t>Nutrition</a:t>
          </a:r>
        </a:p>
      </xdr:txBody>
    </xdr:sp>
    <xdr:clientData/>
  </xdr:twoCellAnchor>
  <xdr:twoCellAnchor editAs="oneCell">
    <xdr:from>
      <xdr:col>13</xdr:col>
      <xdr:colOff>565150</xdr:colOff>
      <xdr:row>0</xdr:row>
      <xdr:rowOff>0</xdr:rowOff>
    </xdr:from>
    <xdr:to>
      <xdr:col>16</xdr:col>
      <xdr:colOff>2392</xdr:colOff>
      <xdr:row>7</xdr:row>
      <xdr:rowOff>9525</xdr:rowOff>
    </xdr:to>
    <xdr:pic>
      <xdr:nvPicPr>
        <xdr:cNvPr id="21" name="Picture 20" descr="House CGD Concrete Surfacing.jpg">
          <a:extLst>
            <a:ext uri="{FF2B5EF4-FFF2-40B4-BE49-F238E27FC236}">
              <a16:creationId xmlns:a16="http://schemas.microsoft.com/office/drawing/2014/main" id="{E94F0F23-6DD5-4C10-A003-451098D13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r="13843"/>
        <a:stretch>
          <a:fillRect/>
        </a:stretch>
      </xdr:blipFill>
      <xdr:spPr>
        <a:xfrm>
          <a:off x="7867650" y="0"/>
          <a:ext cx="1342242" cy="1076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3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R347"/>
  <sheetViews>
    <sheetView zoomScale="50" zoomScaleNormal="5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L55" sqref="L55"/>
    </sheetView>
  </sheetViews>
  <sheetFormatPr defaultColWidth="17.21875" defaultRowHeight="13.8"/>
  <cols>
    <col min="1" max="1" width="6.33203125" style="40" customWidth="1"/>
    <col min="2" max="2" width="23.21875" style="44" customWidth="1"/>
    <col min="4" max="4" width="18.77734375" style="45" customWidth="1"/>
    <col min="5" max="5" width="18.77734375" style="46" customWidth="1"/>
    <col min="6" max="8" width="18.77734375" style="42" customWidth="1"/>
    <col min="9" max="19" width="18.77734375" style="45" customWidth="1"/>
    <col min="20" max="20" width="18.77734375" style="70" customWidth="1"/>
    <col min="21" max="26" width="18.77734375" style="45" customWidth="1"/>
    <col min="27" max="30" width="18.77734375" style="70" customWidth="1"/>
    <col min="31" max="32" width="18.77734375" style="45" customWidth="1"/>
    <col min="33" max="55" width="18.77734375" style="42" customWidth="1"/>
    <col min="56" max="56" width="22.21875" style="42" customWidth="1"/>
    <col min="57" max="75" width="18.77734375" style="42" customWidth="1"/>
    <col min="76" max="76" width="19.21875" style="42" customWidth="1"/>
    <col min="77" max="78" width="18.77734375" style="42" customWidth="1"/>
    <col min="79" max="79" width="19.109375" style="42" customWidth="1"/>
    <col min="80" max="102" width="18.77734375" style="42" customWidth="1"/>
    <col min="103" max="107" width="18.77734375" style="93" customWidth="1"/>
    <col min="108" max="124" width="18.77734375" style="42" customWidth="1"/>
    <col min="125" max="125" width="22.44140625" style="42" customWidth="1"/>
    <col min="126" max="178" width="18.77734375" style="42" customWidth="1"/>
    <col min="179" max="179" width="17.109375" style="42" customWidth="1"/>
    <col min="180" max="201" width="18.77734375" style="42" customWidth="1"/>
    <col min="202" max="202" width="17.109375" style="42" customWidth="1"/>
    <col min="203" max="212" width="18.77734375" style="42" customWidth="1"/>
    <col min="213" max="213" width="17.109375" style="42" customWidth="1"/>
    <col min="214" max="235" width="18.77734375" style="42" customWidth="1"/>
    <col min="236" max="330" width="17.21875" style="39"/>
    <col min="331" max="16384" width="17.21875" style="40"/>
  </cols>
  <sheetData>
    <row r="1" spans="1:330" s="63" customFormat="1" ht="18" customHeight="1">
      <c r="A1" s="16"/>
      <c r="B1" s="14"/>
      <c r="C1" s="63">
        <v>1</v>
      </c>
      <c r="D1" s="14">
        <v>2</v>
      </c>
      <c r="E1" s="16">
        <v>3</v>
      </c>
      <c r="F1" s="63">
        <v>4</v>
      </c>
      <c r="G1" s="14">
        <v>5</v>
      </c>
      <c r="H1" s="16">
        <v>6</v>
      </c>
      <c r="I1" s="63">
        <v>7</v>
      </c>
      <c r="J1" s="14">
        <v>8</v>
      </c>
      <c r="K1" s="16">
        <v>9</v>
      </c>
      <c r="L1" s="63">
        <v>10</v>
      </c>
      <c r="M1" s="14">
        <v>11</v>
      </c>
      <c r="N1" s="16">
        <v>12</v>
      </c>
      <c r="O1" s="63">
        <v>13</v>
      </c>
      <c r="P1" s="14">
        <v>14</v>
      </c>
      <c r="Q1" s="16">
        <v>15</v>
      </c>
      <c r="R1" s="63">
        <v>16</v>
      </c>
      <c r="S1" s="14">
        <v>17</v>
      </c>
      <c r="T1" s="91">
        <v>18</v>
      </c>
      <c r="U1" s="63">
        <v>19</v>
      </c>
      <c r="V1" s="14">
        <v>20</v>
      </c>
      <c r="W1" s="16">
        <v>21</v>
      </c>
      <c r="X1" s="63">
        <v>22</v>
      </c>
      <c r="Y1" s="14">
        <v>23</v>
      </c>
      <c r="Z1" s="16">
        <v>24</v>
      </c>
      <c r="AA1" s="63">
        <v>25</v>
      </c>
      <c r="AB1" s="14">
        <v>26</v>
      </c>
      <c r="AC1" s="16">
        <v>27</v>
      </c>
      <c r="AD1" s="63">
        <v>28</v>
      </c>
      <c r="AE1" s="14">
        <v>29</v>
      </c>
      <c r="AF1" s="16">
        <v>30</v>
      </c>
      <c r="AG1" s="63">
        <v>31</v>
      </c>
      <c r="AH1" s="14">
        <v>32</v>
      </c>
      <c r="AI1" s="16">
        <v>33</v>
      </c>
      <c r="AJ1" s="63">
        <v>34</v>
      </c>
      <c r="AK1" s="14">
        <v>35</v>
      </c>
      <c r="AL1" s="16">
        <v>36</v>
      </c>
      <c r="AM1" s="63">
        <v>37</v>
      </c>
      <c r="AN1" s="14">
        <v>38</v>
      </c>
      <c r="AO1" s="16">
        <v>39</v>
      </c>
      <c r="AP1" s="63">
        <v>40</v>
      </c>
      <c r="AQ1" s="14">
        <v>41</v>
      </c>
      <c r="AR1" s="16">
        <v>42</v>
      </c>
      <c r="AS1" s="63">
        <v>43</v>
      </c>
      <c r="AT1" s="14">
        <v>44</v>
      </c>
      <c r="AU1" s="16">
        <v>45</v>
      </c>
      <c r="AV1" s="63">
        <v>46</v>
      </c>
      <c r="AW1" s="14">
        <v>47</v>
      </c>
      <c r="AX1" s="16">
        <v>48</v>
      </c>
      <c r="AY1" s="63">
        <v>49</v>
      </c>
      <c r="AZ1" s="14">
        <v>50</v>
      </c>
      <c r="BA1" s="16">
        <v>51</v>
      </c>
      <c r="BB1" s="63">
        <v>52</v>
      </c>
      <c r="BC1" s="14">
        <v>53</v>
      </c>
      <c r="BD1" s="16">
        <v>54</v>
      </c>
      <c r="BE1" s="63">
        <v>55</v>
      </c>
      <c r="BF1" s="14">
        <v>56</v>
      </c>
      <c r="BG1" s="16">
        <v>57</v>
      </c>
      <c r="BH1" s="63">
        <v>58</v>
      </c>
      <c r="BI1" s="14">
        <v>59</v>
      </c>
      <c r="BJ1" s="16">
        <v>60</v>
      </c>
      <c r="BK1" s="63">
        <v>61</v>
      </c>
      <c r="BL1" s="14">
        <v>62</v>
      </c>
      <c r="BM1" s="16">
        <v>63</v>
      </c>
      <c r="BN1" s="63">
        <v>64</v>
      </c>
      <c r="BO1" s="14">
        <v>65</v>
      </c>
      <c r="BP1" s="16">
        <v>66</v>
      </c>
      <c r="BQ1" s="63">
        <v>67</v>
      </c>
      <c r="BR1" s="14">
        <v>68</v>
      </c>
      <c r="BS1" s="16">
        <v>69</v>
      </c>
      <c r="BT1" s="63">
        <v>70</v>
      </c>
      <c r="BU1" s="14">
        <v>71</v>
      </c>
      <c r="BV1" s="16">
        <v>72</v>
      </c>
      <c r="BW1" s="63">
        <v>73</v>
      </c>
      <c r="BX1" s="14">
        <v>74</v>
      </c>
      <c r="BY1" s="16">
        <v>75</v>
      </c>
      <c r="BZ1" s="63">
        <v>76</v>
      </c>
      <c r="CA1" s="14">
        <v>77</v>
      </c>
      <c r="CB1" s="16">
        <v>78</v>
      </c>
      <c r="CC1" s="63">
        <v>79</v>
      </c>
      <c r="CD1" s="14">
        <v>80</v>
      </c>
      <c r="CE1" s="16">
        <v>81</v>
      </c>
      <c r="CF1" s="63">
        <v>82</v>
      </c>
      <c r="CG1" s="14">
        <v>83</v>
      </c>
      <c r="CH1" s="16">
        <v>84</v>
      </c>
      <c r="CI1" s="63">
        <v>85</v>
      </c>
      <c r="CJ1" s="14">
        <v>86</v>
      </c>
      <c r="CK1" s="16">
        <v>87</v>
      </c>
      <c r="CL1" s="63">
        <v>88</v>
      </c>
      <c r="CM1" s="14">
        <v>89</v>
      </c>
      <c r="CN1" s="16">
        <v>90</v>
      </c>
      <c r="CO1" s="63">
        <v>91</v>
      </c>
      <c r="CP1" s="14">
        <v>92</v>
      </c>
      <c r="CQ1" s="16">
        <v>93</v>
      </c>
      <c r="CR1" s="63">
        <v>94</v>
      </c>
      <c r="CS1" s="14">
        <v>95</v>
      </c>
      <c r="CT1" s="16">
        <v>96</v>
      </c>
      <c r="CU1" s="63">
        <v>97</v>
      </c>
      <c r="CV1" s="14">
        <v>98</v>
      </c>
      <c r="CW1" s="16">
        <v>99</v>
      </c>
      <c r="CX1" s="63">
        <v>100</v>
      </c>
      <c r="CY1" s="66">
        <v>101</v>
      </c>
      <c r="CZ1" s="91">
        <v>102</v>
      </c>
      <c r="DA1" s="92">
        <v>103</v>
      </c>
      <c r="DB1" s="66">
        <v>104</v>
      </c>
      <c r="DC1" s="91">
        <v>105</v>
      </c>
      <c r="DD1" s="63">
        <v>106</v>
      </c>
      <c r="DE1" s="14">
        <v>107</v>
      </c>
      <c r="DF1" s="16">
        <v>108</v>
      </c>
      <c r="DG1" s="63">
        <v>109</v>
      </c>
      <c r="DH1" s="14">
        <v>110</v>
      </c>
      <c r="DI1" s="16">
        <v>111</v>
      </c>
      <c r="DJ1" s="63">
        <v>112</v>
      </c>
      <c r="DK1" s="14">
        <v>113</v>
      </c>
      <c r="DL1" s="16">
        <v>114</v>
      </c>
      <c r="DM1" s="63">
        <v>115</v>
      </c>
      <c r="DN1" s="14">
        <v>116</v>
      </c>
      <c r="DO1" s="16">
        <v>117</v>
      </c>
      <c r="DP1" s="63">
        <v>118</v>
      </c>
      <c r="DQ1" s="14">
        <v>119</v>
      </c>
      <c r="DR1" s="16">
        <v>120</v>
      </c>
      <c r="DS1" s="63">
        <v>121</v>
      </c>
      <c r="DT1" s="14">
        <v>122</v>
      </c>
      <c r="DU1" s="16">
        <v>123</v>
      </c>
      <c r="DV1" s="63">
        <v>124</v>
      </c>
      <c r="DW1" s="14">
        <v>125</v>
      </c>
      <c r="DX1" s="16">
        <v>126</v>
      </c>
      <c r="DY1" s="63">
        <v>127</v>
      </c>
      <c r="DZ1" s="14">
        <v>128</v>
      </c>
      <c r="EA1" s="16">
        <v>129</v>
      </c>
      <c r="EB1" s="63">
        <v>130</v>
      </c>
      <c r="EC1" s="14">
        <v>131</v>
      </c>
      <c r="ED1" s="16">
        <v>132</v>
      </c>
      <c r="EE1" s="63">
        <v>133</v>
      </c>
      <c r="EF1" s="14">
        <v>134</v>
      </c>
      <c r="EG1" s="16">
        <v>135</v>
      </c>
      <c r="EH1" s="63">
        <v>136</v>
      </c>
      <c r="EI1" s="14">
        <v>137</v>
      </c>
      <c r="EJ1" s="16">
        <v>138</v>
      </c>
      <c r="EK1" s="63">
        <v>139</v>
      </c>
      <c r="EL1" s="14">
        <v>140</v>
      </c>
      <c r="EM1" s="16">
        <v>141</v>
      </c>
      <c r="EN1" s="63">
        <v>142</v>
      </c>
      <c r="EO1" s="14">
        <v>143</v>
      </c>
      <c r="EP1" s="16">
        <v>144</v>
      </c>
      <c r="EQ1" s="63">
        <v>145</v>
      </c>
      <c r="ER1" s="14">
        <v>146</v>
      </c>
      <c r="ES1" s="16">
        <v>147</v>
      </c>
      <c r="ET1" s="63">
        <v>148</v>
      </c>
      <c r="EU1" s="14">
        <v>149</v>
      </c>
      <c r="EV1" s="16">
        <v>150</v>
      </c>
      <c r="EW1" s="63">
        <v>151</v>
      </c>
      <c r="EX1" s="14">
        <v>152</v>
      </c>
      <c r="EY1" s="16">
        <v>153</v>
      </c>
      <c r="EZ1" s="63">
        <v>154</v>
      </c>
      <c r="FA1" s="14">
        <v>155</v>
      </c>
      <c r="FB1" s="16">
        <v>156</v>
      </c>
      <c r="FC1" s="63">
        <v>157</v>
      </c>
      <c r="FD1" s="14">
        <v>158</v>
      </c>
      <c r="FE1" s="16">
        <v>159</v>
      </c>
      <c r="FF1" s="63">
        <v>160</v>
      </c>
      <c r="FG1" s="14">
        <v>161</v>
      </c>
      <c r="FH1" s="16">
        <v>162</v>
      </c>
      <c r="FI1" s="63">
        <v>163</v>
      </c>
      <c r="FJ1" s="14">
        <v>164</v>
      </c>
      <c r="FK1" s="16">
        <v>165</v>
      </c>
      <c r="FL1" s="63">
        <v>166</v>
      </c>
      <c r="FM1" s="14">
        <v>167</v>
      </c>
      <c r="FN1" s="16">
        <v>168</v>
      </c>
      <c r="FO1" s="63">
        <v>169</v>
      </c>
      <c r="FP1" s="14">
        <v>170</v>
      </c>
      <c r="FQ1" s="16"/>
      <c r="FS1" s="14"/>
      <c r="FT1" s="16"/>
      <c r="FV1" s="14"/>
      <c r="FW1" s="16"/>
      <c r="FY1" s="14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F1" s="61"/>
      <c r="HG1" s="61"/>
      <c r="HH1" s="61"/>
      <c r="HI1" s="14"/>
      <c r="HJ1" s="14"/>
      <c r="HK1" s="15"/>
      <c r="HL1" s="16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>
        <v>115</v>
      </c>
      <c r="HY1" s="14">
        <v>116</v>
      </c>
      <c r="HZ1" s="14">
        <v>117</v>
      </c>
      <c r="IA1" s="14">
        <v>118</v>
      </c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</row>
    <row r="2" spans="1:330" s="42" customFormat="1" ht="48.45" customHeight="1">
      <c r="A2" s="17"/>
      <c r="B2" s="18"/>
      <c r="C2" s="34" t="s">
        <v>38</v>
      </c>
      <c r="D2" s="34" t="s">
        <v>38</v>
      </c>
      <c r="E2" s="34" t="s">
        <v>38</v>
      </c>
      <c r="F2" s="34" t="s">
        <v>38</v>
      </c>
      <c r="G2" s="34" t="s">
        <v>38</v>
      </c>
      <c r="H2" s="34" t="s">
        <v>38</v>
      </c>
      <c r="I2" s="34" t="s">
        <v>38</v>
      </c>
      <c r="J2" s="33" t="s">
        <v>38</v>
      </c>
      <c r="K2" s="33" t="s">
        <v>38</v>
      </c>
      <c r="L2" s="33" t="s">
        <v>38</v>
      </c>
      <c r="M2" s="33" t="s">
        <v>221</v>
      </c>
      <c r="N2" s="33" t="s">
        <v>221</v>
      </c>
      <c r="O2" s="33" t="s">
        <v>221</v>
      </c>
      <c r="P2" s="33" t="s">
        <v>221</v>
      </c>
      <c r="Q2" s="33" t="s">
        <v>221</v>
      </c>
      <c r="R2" s="33" t="s">
        <v>221</v>
      </c>
      <c r="S2" s="33" t="s">
        <v>221</v>
      </c>
      <c r="T2" s="66" t="s">
        <v>221</v>
      </c>
      <c r="U2" s="33" t="s">
        <v>221</v>
      </c>
      <c r="V2" s="33" t="s">
        <v>221</v>
      </c>
      <c r="W2" s="33" t="s">
        <v>219</v>
      </c>
      <c r="X2" s="33" t="s">
        <v>219</v>
      </c>
      <c r="Y2" s="33" t="s">
        <v>219</v>
      </c>
      <c r="Z2" s="33" t="s">
        <v>219</v>
      </c>
      <c r="AA2" s="66" t="s">
        <v>219</v>
      </c>
      <c r="AB2" s="66" t="s">
        <v>219</v>
      </c>
      <c r="AC2" s="66" t="s">
        <v>219</v>
      </c>
      <c r="AD2" s="66" t="s">
        <v>219</v>
      </c>
      <c r="AE2" s="33" t="s">
        <v>219</v>
      </c>
      <c r="AF2" s="33" t="s">
        <v>219</v>
      </c>
      <c r="AG2" s="34" t="s">
        <v>34</v>
      </c>
      <c r="AH2" s="34" t="s">
        <v>34</v>
      </c>
      <c r="AI2" s="33" t="s">
        <v>34</v>
      </c>
      <c r="AJ2" s="34" t="s">
        <v>34</v>
      </c>
      <c r="AK2" s="34" t="s">
        <v>34</v>
      </c>
      <c r="AL2" s="17" t="s">
        <v>34</v>
      </c>
      <c r="AM2" s="34" t="s">
        <v>34</v>
      </c>
      <c r="AN2" s="34" t="s">
        <v>34</v>
      </c>
      <c r="AO2" s="34" t="s">
        <v>34</v>
      </c>
      <c r="AP2" s="34" t="s">
        <v>34</v>
      </c>
      <c r="AQ2" s="34" t="s">
        <v>40</v>
      </c>
      <c r="AR2" s="34" t="s">
        <v>40</v>
      </c>
      <c r="AS2" s="34" t="s">
        <v>40</v>
      </c>
      <c r="AT2" s="34" t="s">
        <v>40</v>
      </c>
      <c r="AU2" s="34" t="s">
        <v>40</v>
      </c>
      <c r="AV2" s="34" t="s">
        <v>40</v>
      </c>
      <c r="AW2" s="34" t="s">
        <v>40</v>
      </c>
      <c r="AX2" s="34" t="s">
        <v>40</v>
      </c>
      <c r="AY2" s="34" t="s">
        <v>40</v>
      </c>
      <c r="AZ2" s="34" t="s">
        <v>40</v>
      </c>
      <c r="BA2" s="33" t="s">
        <v>36</v>
      </c>
      <c r="BB2" s="33" t="s">
        <v>36</v>
      </c>
      <c r="BC2" s="33" t="s">
        <v>36</v>
      </c>
      <c r="BD2" s="33" t="s">
        <v>36</v>
      </c>
      <c r="BE2" s="33" t="s">
        <v>36</v>
      </c>
      <c r="BF2" s="34" t="s">
        <v>36</v>
      </c>
      <c r="BG2" s="33" t="s">
        <v>36</v>
      </c>
      <c r="BH2" s="34" t="s">
        <v>36</v>
      </c>
      <c r="BI2" s="34" t="s">
        <v>36</v>
      </c>
      <c r="BJ2" s="34" t="s">
        <v>36</v>
      </c>
      <c r="BK2" s="34" t="s">
        <v>42</v>
      </c>
      <c r="BL2" s="34" t="s">
        <v>42</v>
      </c>
      <c r="BM2" s="34" t="s">
        <v>42</v>
      </c>
      <c r="BN2" s="34" t="s">
        <v>42</v>
      </c>
      <c r="BO2" s="34" t="s">
        <v>42</v>
      </c>
      <c r="BP2" s="34" t="s">
        <v>42</v>
      </c>
      <c r="BQ2" s="34" t="s">
        <v>42</v>
      </c>
      <c r="BR2" s="34" t="s">
        <v>42</v>
      </c>
      <c r="BS2" s="34" t="s">
        <v>42</v>
      </c>
      <c r="BT2" s="34" t="s">
        <v>42</v>
      </c>
      <c r="BU2" s="16" t="s">
        <v>35</v>
      </c>
      <c r="BV2" s="16" t="s">
        <v>35</v>
      </c>
      <c r="BW2" s="16" t="s">
        <v>35</v>
      </c>
      <c r="BX2" s="16" t="s">
        <v>35</v>
      </c>
      <c r="BY2" s="16" t="s">
        <v>35</v>
      </c>
      <c r="BZ2" s="16" t="s">
        <v>35</v>
      </c>
      <c r="CA2" s="16" t="s">
        <v>35</v>
      </c>
      <c r="CB2" s="16" t="s">
        <v>35</v>
      </c>
      <c r="CC2" s="16" t="s">
        <v>35</v>
      </c>
      <c r="CD2" s="16" t="s">
        <v>35</v>
      </c>
      <c r="CE2" s="16" t="s">
        <v>35</v>
      </c>
      <c r="CF2" s="16"/>
      <c r="CG2" s="16"/>
      <c r="CH2" s="16"/>
      <c r="CI2" s="16"/>
      <c r="CJ2" s="16"/>
      <c r="CK2" s="16"/>
      <c r="CL2" s="16"/>
      <c r="CM2" s="16"/>
      <c r="CN2" s="16"/>
      <c r="CO2" s="16" t="s">
        <v>164</v>
      </c>
      <c r="CP2" s="16" t="s">
        <v>163</v>
      </c>
      <c r="CQ2" s="16" t="s">
        <v>163</v>
      </c>
      <c r="CR2" s="16" t="s">
        <v>163</v>
      </c>
      <c r="CS2" s="16" t="s">
        <v>163</v>
      </c>
      <c r="CT2" s="16" t="s">
        <v>163</v>
      </c>
      <c r="CU2" s="16" t="s">
        <v>163</v>
      </c>
      <c r="CV2" s="16" t="s">
        <v>163</v>
      </c>
      <c r="CW2" s="16" t="s">
        <v>163</v>
      </c>
      <c r="CX2" s="16" t="s">
        <v>163</v>
      </c>
      <c r="CY2" s="91" t="s">
        <v>33</v>
      </c>
      <c r="CZ2" s="91" t="s">
        <v>33</v>
      </c>
      <c r="DA2" s="91" t="s">
        <v>33</v>
      </c>
      <c r="DB2" s="91" t="s">
        <v>33</v>
      </c>
      <c r="DC2" s="91" t="s">
        <v>33</v>
      </c>
      <c r="DD2" s="34" t="s">
        <v>33</v>
      </c>
      <c r="DE2" s="34" t="s">
        <v>33</v>
      </c>
      <c r="DF2" s="34" t="s">
        <v>33</v>
      </c>
      <c r="DG2" s="34" t="s">
        <v>33</v>
      </c>
      <c r="DH2" s="34" t="s">
        <v>33</v>
      </c>
      <c r="DI2" s="34" t="s">
        <v>41</v>
      </c>
      <c r="DJ2" s="34" t="s">
        <v>41</v>
      </c>
      <c r="DK2" s="34" t="s">
        <v>41</v>
      </c>
      <c r="DL2" s="34" t="s">
        <v>34</v>
      </c>
      <c r="DM2" s="34" t="s">
        <v>41</v>
      </c>
      <c r="DN2" s="34" t="s">
        <v>41</v>
      </c>
      <c r="DO2" s="34" t="s">
        <v>41</v>
      </c>
      <c r="DP2" s="34" t="s">
        <v>41</v>
      </c>
      <c r="DQ2" s="34" t="s">
        <v>34</v>
      </c>
      <c r="DR2" s="34" t="s">
        <v>41</v>
      </c>
      <c r="DS2" s="34" t="s">
        <v>31</v>
      </c>
      <c r="DT2" s="34" t="s">
        <v>31</v>
      </c>
      <c r="DU2" s="34" t="s">
        <v>31</v>
      </c>
      <c r="DV2" s="34" t="s">
        <v>31</v>
      </c>
      <c r="DW2" s="34" t="s">
        <v>31</v>
      </c>
      <c r="DX2" s="34" t="s">
        <v>31</v>
      </c>
      <c r="DY2" s="34" t="s">
        <v>31</v>
      </c>
      <c r="DZ2" s="34" t="s">
        <v>31</v>
      </c>
      <c r="EA2" s="34" t="s">
        <v>31</v>
      </c>
      <c r="EB2" s="34" t="s">
        <v>31</v>
      </c>
      <c r="EC2" s="34" t="s">
        <v>32</v>
      </c>
      <c r="ED2" s="34" t="s">
        <v>32</v>
      </c>
      <c r="EE2" s="34" t="s">
        <v>32</v>
      </c>
      <c r="EF2" s="34" t="s">
        <v>32</v>
      </c>
      <c r="EG2" s="34" t="s">
        <v>32</v>
      </c>
      <c r="EH2" s="34" t="s">
        <v>32</v>
      </c>
      <c r="EI2" s="34" t="s">
        <v>32</v>
      </c>
      <c r="EJ2" s="34" t="s">
        <v>32</v>
      </c>
      <c r="EK2" s="34" t="s">
        <v>32</v>
      </c>
      <c r="EL2" s="34" t="s">
        <v>32</v>
      </c>
      <c r="EM2" s="34" t="s">
        <v>37</v>
      </c>
      <c r="EN2" s="34" t="s">
        <v>37</v>
      </c>
      <c r="EO2" s="34" t="s">
        <v>37</v>
      </c>
      <c r="EP2" s="34" t="s">
        <v>37</v>
      </c>
      <c r="EQ2" s="34" t="s">
        <v>37</v>
      </c>
      <c r="ER2" s="34" t="s">
        <v>37</v>
      </c>
      <c r="ES2" s="34" t="s">
        <v>37</v>
      </c>
      <c r="ET2" s="34" t="s">
        <v>37</v>
      </c>
      <c r="EU2" s="34" t="s">
        <v>37</v>
      </c>
      <c r="EV2" s="34" t="s">
        <v>37</v>
      </c>
      <c r="EW2" s="34" t="s">
        <v>39</v>
      </c>
      <c r="EX2" s="34" t="s">
        <v>39</v>
      </c>
      <c r="EY2" s="34" t="s">
        <v>39</v>
      </c>
      <c r="EZ2" s="34" t="s">
        <v>39</v>
      </c>
      <c r="FA2" s="34" t="s">
        <v>39</v>
      </c>
      <c r="FB2" s="34" t="s">
        <v>39</v>
      </c>
      <c r="FC2" s="34" t="s">
        <v>39</v>
      </c>
      <c r="FD2" s="34" t="s">
        <v>39</v>
      </c>
      <c r="FE2" s="34" t="s">
        <v>39</v>
      </c>
      <c r="FF2" s="34" t="s">
        <v>39</v>
      </c>
      <c r="FG2" s="34" t="s">
        <v>51</v>
      </c>
      <c r="FH2" s="34" t="s">
        <v>51</v>
      </c>
      <c r="FI2" s="34" t="s">
        <v>51</v>
      </c>
      <c r="FJ2" s="34" t="s">
        <v>51</v>
      </c>
      <c r="FK2" s="34" t="s">
        <v>51</v>
      </c>
      <c r="FL2" s="34" t="s">
        <v>51</v>
      </c>
      <c r="FM2" s="34" t="s">
        <v>51</v>
      </c>
      <c r="FN2" s="34" t="s">
        <v>51</v>
      </c>
      <c r="FO2" s="34" t="s">
        <v>51</v>
      </c>
      <c r="FP2" s="34" t="s">
        <v>51</v>
      </c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17"/>
      <c r="GL2" s="34"/>
      <c r="GM2" s="34"/>
      <c r="GN2" s="34"/>
      <c r="GO2" s="34"/>
      <c r="GP2" s="34"/>
      <c r="GQ2" s="34"/>
      <c r="GR2" s="34"/>
      <c r="GS2" s="34"/>
      <c r="GT2" s="17"/>
      <c r="GU2" s="34"/>
      <c r="GV2" s="34"/>
      <c r="GW2" s="34"/>
      <c r="GX2" s="34"/>
      <c r="GY2" s="34"/>
      <c r="GZ2" s="34"/>
      <c r="HA2" s="34"/>
      <c r="HB2" s="34"/>
      <c r="HC2" s="34"/>
      <c r="HD2" s="34"/>
      <c r="HI2"/>
      <c r="HJ2"/>
      <c r="HK2"/>
      <c r="HL2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</row>
    <row r="3" spans="1:330" s="51" customFormat="1" ht="96.6">
      <c r="A3" s="48"/>
      <c r="B3" s="48"/>
      <c r="C3" s="51" t="s">
        <v>242</v>
      </c>
      <c r="D3" s="48" t="s">
        <v>195</v>
      </c>
      <c r="E3" s="48" t="s">
        <v>196</v>
      </c>
      <c r="F3" s="48" t="s">
        <v>197</v>
      </c>
      <c r="G3" s="48" t="s">
        <v>198</v>
      </c>
      <c r="H3" s="48" t="s">
        <v>190</v>
      </c>
      <c r="I3" s="48" t="s">
        <v>340</v>
      </c>
      <c r="J3" s="48" t="s">
        <v>199</v>
      </c>
      <c r="K3" s="48"/>
      <c r="L3" s="48"/>
      <c r="M3" s="48" t="s">
        <v>222</v>
      </c>
      <c r="N3" s="48" t="s">
        <v>223</v>
      </c>
      <c r="O3" s="48" t="s">
        <v>282</v>
      </c>
      <c r="P3" s="48" t="s">
        <v>283</v>
      </c>
      <c r="Q3" s="48" t="s">
        <v>285</v>
      </c>
      <c r="R3" s="48" t="s">
        <v>286</v>
      </c>
      <c r="S3" s="48" t="s">
        <v>287</v>
      </c>
      <c r="T3" s="67" t="s">
        <v>284</v>
      </c>
      <c r="U3" s="48"/>
      <c r="V3" s="48"/>
      <c r="W3" s="65" t="s">
        <v>306</v>
      </c>
      <c r="X3" s="48" t="s">
        <v>273</v>
      </c>
      <c r="Y3" s="65" t="s">
        <v>301</v>
      </c>
      <c r="Z3" s="48" t="s">
        <v>192</v>
      </c>
      <c r="AA3" s="48" t="s">
        <v>278</v>
      </c>
      <c r="AB3" s="67" t="s">
        <v>279</v>
      </c>
      <c r="AC3" s="67" t="s">
        <v>280</v>
      </c>
      <c r="AD3" s="67" t="s">
        <v>281</v>
      </c>
      <c r="AE3" s="67" t="s">
        <v>314</v>
      </c>
      <c r="AF3" s="48"/>
      <c r="AG3" s="48" t="s">
        <v>138</v>
      </c>
      <c r="AH3" s="48" t="s">
        <v>139</v>
      </c>
      <c r="AI3" s="48" t="s">
        <v>274</v>
      </c>
      <c r="AJ3" s="48" t="s">
        <v>275</v>
      </c>
      <c r="AK3" s="48" t="s">
        <v>140</v>
      </c>
      <c r="AL3" s="48" t="s">
        <v>188</v>
      </c>
      <c r="AM3" s="48" t="s">
        <v>187</v>
      </c>
      <c r="AN3" s="48" t="s">
        <v>189</v>
      </c>
      <c r="AO3" s="48" t="s">
        <v>144</v>
      </c>
      <c r="AP3" s="48"/>
      <c r="AQ3" s="48" t="s">
        <v>187</v>
      </c>
      <c r="AR3" s="48" t="s">
        <v>159</v>
      </c>
      <c r="AS3" s="48" t="s">
        <v>145</v>
      </c>
      <c r="AT3" s="48" t="s">
        <v>161</v>
      </c>
      <c r="AU3" s="48" t="s">
        <v>146</v>
      </c>
      <c r="AV3" s="48"/>
      <c r="AW3" s="48"/>
      <c r="AX3" s="48"/>
      <c r="AY3" s="48"/>
      <c r="AZ3" s="48"/>
      <c r="BA3" s="48" t="s">
        <v>180</v>
      </c>
      <c r="BB3" s="48" t="s">
        <v>181</v>
      </c>
      <c r="BC3" s="48" t="s">
        <v>182</v>
      </c>
      <c r="BD3" s="48" t="s">
        <v>183</v>
      </c>
      <c r="BE3" s="48" t="s">
        <v>149</v>
      </c>
      <c r="BF3" s="48" t="s">
        <v>184</v>
      </c>
      <c r="BG3" s="48" t="s">
        <v>157</v>
      </c>
      <c r="BH3" s="48"/>
      <c r="BI3" s="48"/>
      <c r="BJ3" s="48"/>
      <c r="BK3" s="48" t="s">
        <v>237</v>
      </c>
      <c r="BL3" s="48" t="s">
        <v>185</v>
      </c>
      <c r="BM3" s="48" t="s">
        <v>160</v>
      </c>
      <c r="BN3" s="48" t="s">
        <v>186</v>
      </c>
      <c r="BO3" s="48" t="s">
        <v>151</v>
      </c>
      <c r="BP3" s="48" t="s">
        <v>299</v>
      </c>
      <c r="BQ3" s="48" t="s">
        <v>298</v>
      </c>
      <c r="BR3" s="48"/>
      <c r="BS3" s="48"/>
      <c r="BT3" s="48"/>
      <c r="BU3" s="48" t="s">
        <v>173</v>
      </c>
      <c r="BV3" s="48" t="s">
        <v>174</v>
      </c>
      <c r="BW3" s="48" t="s">
        <v>175</v>
      </c>
      <c r="BX3" s="48" t="s">
        <v>239</v>
      </c>
      <c r="BY3" s="48" t="s">
        <v>176</v>
      </c>
      <c r="BZ3" s="48" t="s">
        <v>177</v>
      </c>
      <c r="CA3" s="48" t="s">
        <v>200</v>
      </c>
      <c r="CB3" s="48" t="s">
        <v>178</v>
      </c>
      <c r="CC3" s="48" t="s">
        <v>201</v>
      </c>
      <c r="CD3" s="48" t="s">
        <v>202</v>
      </c>
      <c r="CE3" s="48" t="s">
        <v>179</v>
      </c>
      <c r="CF3" s="48"/>
      <c r="CG3" s="48"/>
      <c r="CH3" s="48"/>
      <c r="CI3" s="48"/>
      <c r="CJ3" s="48"/>
      <c r="CK3" s="48"/>
      <c r="CL3" s="48"/>
      <c r="CM3" s="48"/>
      <c r="CN3" s="48"/>
      <c r="CO3" s="48" t="s">
        <v>203</v>
      </c>
      <c r="CP3" s="48" t="s">
        <v>204</v>
      </c>
      <c r="CQ3" s="48" t="s">
        <v>205</v>
      </c>
      <c r="CR3" s="48" t="s">
        <v>206</v>
      </c>
      <c r="CS3" s="48" t="s">
        <v>207</v>
      </c>
      <c r="CT3" s="48" t="s">
        <v>208</v>
      </c>
      <c r="CU3" s="48" t="s">
        <v>209</v>
      </c>
      <c r="CV3" s="48" t="s">
        <v>210</v>
      </c>
      <c r="CW3" s="48" t="s">
        <v>211</v>
      </c>
      <c r="CX3" s="48" t="s">
        <v>328</v>
      </c>
      <c r="CY3" s="67" t="s">
        <v>294</v>
      </c>
      <c r="CZ3" s="67" t="s">
        <v>155</v>
      </c>
      <c r="DA3" s="67" t="s">
        <v>153</v>
      </c>
      <c r="DB3" s="67" t="s">
        <v>156</v>
      </c>
      <c r="DC3" s="67" t="s">
        <v>315</v>
      </c>
      <c r="DD3" s="48" t="s">
        <v>300</v>
      </c>
      <c r="DE3" s="48"/>
      <c r="DF3" s="48"/>
      <c r="DG3" s="48"/>
      <c r="DH3" s="48"/>
      <c r="DI3" s="65" t="s">
        <v>316</v>
      </c>
      <c r="DJ3" s="48" t="s">
        <v>335</v>
      </c>
      <c r="DK3" s="48" t="s">
        <v>333</v>
      </c>
      <c r="DL3" s="48" t="s">
        <v>139</v>
      </c>
      <c r="DM3" s="48" t="s">
        <v>136</v>
      </c>
      <c r="DN3" s="48"/>
      <c r="DO3" s="48"/>
      <c r="DP3" s="48"/>
      <c r="DQ3" s="48"/>
      <c r="DR3" s="48"/>
      <c r="DS3" s="65" t="s">
        <v>304</v>
      </c>
      <c r="DT3" s="48" t="s">
        <v>137</v>
      </c>
      <c r="DU3" s="48" t="s">
        <v>317</v>
      </c>
      <c r="DV3" s="48" t="s">
        <v>212</v>
      </c>
      <c r="DW3" s="48" t="s">
        <v>307</v>
      </c>
      <c r="DX3" s="48"/>
      <c r="DY3" s="48"/>
      <c r="DZ3" s="48"/>
      <c r="EA3" s="48"/>
      <c r="EB3" s="48"/>
      <c r="EC3" s="48" t="s">
        <v>214</v>
      </c>
      <c r="ED3" s="48" t="s">
        <v>146</v>
      </c>
      <c r="EE3" s="48" t="s">
        <v>148</v>
      </c>
      <c r="EF3" s="48" t="s">
        <v>162</v>
      </c>
      <c r="EG3" s="48" t="s">
        <v>141</v>
      </c>
      <c r="EH3" s="48" t="s">
        <v>142</v>
      </c>
      <c r="EI3" s="48" t="s">
        <v>318</v>
      </c>
      <c r="EJ3" s="48"/>
      <c r="EK3" s="48"/>
      <c r="EL3" s="48"/>
      <c r="EM3" s="65" t="s">
        <v>305</v>
      </c>
      <c r="EN3" s="48" t="s">
        <v>147</v>
      </c>
      <c r="EO3" s="48" t="s">
        <v>295</v>
      </c>
      <c r="EP3" s="48" t="s">
        <v>319</v>
      </c>
      <c r="EQ3" s="48" t="s">
        <v>297</v>
      </c>
      <c r="ER3" s="48" t="s">
        <v>296</v>
      </c>
      <c r="ES3" s="48" t="s">
        <v>320</v>
      </c>
      <c r="ET3" s="65" t="s">
        <v>143</v>
      </c>
      <c r="EU3" s="48"/>
      <c r="EV3" s="48"/>
      <c r="EW3" s="48" t="s">
        <v>327</v>
      </c>
      <c r="EX3" s="48" t="s">
        <v>165</v>
      </c>
      <c r="EY3" s="48" t="s">
        <v>215</v>
      </c>
      <c r="EZ3" s="48" t="s">
        <v>321</v>
      </c>
      <c r="FA3" s="48" t="s">
        <v>322</v>
      </c>
      <c r="FB3" s="48" t="s">
        <v>323</v>
      </c>
      <c r="FC3" s="48" t="s">
        <v>169</v>
      </c>
      <c r="FD3" s="48" t="s">
        <v>324</v>
      </c>
      <c r="FE3" s="48" t="s">
        <v>325</v>
      </c>
      <c r="FF3" s="48" t="s">
        <v>326</v>
      </c>
      <c r="FG3" s="48" t="s">
        <v>172</v>
      </c>
      <c r="FH3" s="48" t="s">
        <v>171</v>
      </c>
      <c r="FI3" s="48" t="s">
        <v>216</v>
      </c>
      <c r="FJ3" s="48" t="s">
        <v>217</v>
      </c>
      <c r="FK3" s="48" t="s">
        <v>218</v>
      </c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56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I3" s="49"/>
      <c r="HJ3" s="49"/>
      <c r="HK3" s="49"/>
      <c r="HL3" s="49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50"/>
      <c r="IC3" s="50"/>
      <c r="ID3" s="50"/>
      <c r="IE3" s="50"/>
      <c r="IF3" s="50"/>
      <c r="IG3" s="50"/>
      <c r="IH3" s="50"/>
      <c r="II3" s="50"/>
      <c r="IJ3" s="50"/>
      <c r="IK3" s="50"/>
      <c r="IL3" s="50"/>
      <c r="IM3" s="50"/>
      <c r="IN3" s="50"/>
      <c r="IO3" s="50"/>
      <c r="IP3" s="50"/>
      <c r="IQ3" s="50"/>
      <c r="IR3" s="50"/>
      <c r="IS3" s="50"/>
      <c r="IT3" s="50"/>
      <c r="IU3" s="50"/>
      <c r="IV3" s="50"/>
      <c r="IW3" s="50"/>
      <c r="IX3" s="50"/>
      <c r="IY3" s="50"/>
      <c r="IZ3" s="50"/>
      <c r="JA3" s="50"/>
      <c r="JB3" s="50"/>
      <c r="JC3" s="50"/>
      <c r="JD3" s="50"/>
      <c r="JE3" s="50"/>
      <c r="JF3" s="50"/>
      <c r="JG3" s="50"/>
      <c r="JH3" s="50"/>
      <c r="JI3" s="50"/>
      <c r="JJ3" s="50"/>
      <c r="JK3" s="50"/>
      <c r="JL3" s="50"/>
      <c r="JM3" s="50"/>
      <c r="JN3" s="50"/>
      <c r="JO3" s="50"/>
      <c r="JP3" s="50"/>
      <c r="JQ3" s="50"/>
      <c r="JR3" s="50"/>
      <c r="JS3" s="50"/>
      <c r="JT3" s="50"/>
      <c r="JU3" s="50"/>
      <c r="JV3" s="50"/>
      <c r="JW3" s="50"/>
      <c r="JX3" s="50"/>
      <c r="JY3" s="50"/>
      <c r="JZ3" s="50"/>
      <c r="KA3" s="50"/>
      <c r="KB3" s="50"/>
      <c r="KC3" s="50"/>
      <c r="KD3" s="50"/>
      <c r="KE3" s="50"/>
      <c r="KF3" s="50"/>
      <c r="KG3" s="50"/>
      <c r="KH3" s="50"/>
      <c r="KI3" s="50"/>
      <c r="KJ3" s="50"/>
      <c r="KK3" s="50"/>
      <c r="KL3" s="50"/>
      <c r="KM3" s="50"/>
      <c r="KN3" s="50"/>
      <c r="KO3" s="50"/>
      <c r="KP3" s="50"/>
      <c r="KQ3" s="50"/>
      <c r="KR3" s="50"/>
      <c r="KS3" s="50"/>
      <c r="KT3" s="50"/>
      <c r="KU3" s="50"/>
      <c r="KV3" s="50"/>
      <c r="KW3" s="50"/>
      <c r="KX3" s="50"/>
      <c r="KY3" s="50"/>
      <c r="KZ3" s="50"/>
      <c r="LA3" s="50"/>
      <c r="LB3" s="50"/>
      <c r="LC3" s="50"/>
      <c r="LD3" s="50"/>
      <c r="LE3" s="50"/>
      <c r="LF3" s="50"/>
      <c r="LG3" s="50"/>
      <c r="LH3" s="50"/>
      <c r="LI3" s="50"/>
      <c r="LJ3" s="50"/>
      <c r="LK3" s="50"/>
      <c r="LL3" s="50"/>
      <c r="LM3" s="50"/>
      <c r="LN3" s="50"/>
      <c r="LO3" s="50"/>
      <c r="LP3" s="50"/>
      <c r="LQ3" s="50"/>
      <c r="LR3" s="50"/>
    </row>
    <row r="4" spans="1:330" ht="20.25" customHeight="1">
      <c r="A4" s="19">
        <v>1</v>
      </c>
      <c r="B4" s="47" t="s">
        <v>55</v>
      </c>
      <c r="C4">
        <v>13182</v>
      </c>
      <c r="D4" s="53">
        <v>7.5241360000000004</v>
      </c>
      <c r="E4" s="53">
        <v>10.05805</v>
      </c>
      <c r="F4" s="53">
        <v>10.33267</v>
      </c>
      <c r="G4" s="53">
        <v>2.4628930000000002</v>
      </c>
      <c r="H4" s="53">
        <v>16.01745</v>
      </c>
      <c r="I4" s="57">
        <v>5.2875969999999999</v>
      </c>
      <c r="J4" s="53">
        <v>26.089056312180041</v>
      </c>
      <c r="K4" s="52"/>
      <c r="L4" s="52"/>
      <c r="M4" s="52">
        <v>129</v>
      </c>
      <c r="N4" s="52">
        <v>1.0542661000326903</v>
      </c>
      <c r="O4" s="52">
        <v>42.696629213483142</v>
      </c>
      <c r="P4" s="52">
        <v>2.459016393442623</v>
      </c>
      <c r="Q4" s="52">
        <v>35.9375</v>
      </c>
      <c r="R4" s="52">
        <v>48.717948717948715</v>
      </c>
      <c r="S4" s="52">
        <v>0</v>
      </c>
      <c r="T4" s="68">
        <v>493</v>
      </c>
      <c r="U4" s="52"/>
      <c r="V4" s="52"/>
      <c r="W4" s="68">
        <v>1861</v>
      </c>
      <c r="X4" s="52">
        <v>15.259101344703183</v>
      </c>
      <c r="Y4" s="52">
        <v>7.6898222940226191</v>
      </c>
      <c r="Z4" s="52">
        <v>0.65734794106535699</v>
      </c>
      <c r="AA4" s="52">
        <v>6</v>
      </c>
      <c r="AB4" s="68">
        <v>13</v>
      </c>
      <c r="AC4" s="68">
        <v>32</v>
      </c>
      <c r="AD4" s="68">
        <v>51</v>
      </c>
      <c r="AE4" s="68">
        <v>0</v>
      </c>
      <c r="AF4" s="52"/>
      <c r="AG4" s="53">
        <v>5</v>
      </c>
      <c r="AH4" s="53">
        <v>8.6999999999999993</v>
      </c>
      <c r="AI4" s="52">
        <v>2.8301886792452819</v>
      </c>
      <c r="AJ4" s="53">
        <v>0.94339622641508925</v>
      </c>
      <c r="AK4" s="53">
        <v>11.373390557939913</v>
      </c>
      <c r="AL4" s="53">
        <v>31.663737551259519</v>
      </c>
      <c r="AM4" s="53">
        <v>11.471861471861471</v>
      </c>
      <c r="AN4" s="53">
        <v>30.508474576271187</v>
      </c>
      <c r="AO4" s="53">
        <v>30.963207937164118</v>
      </c>
      <c r="AP4" s="53"/>
      <c r="AQ4" s="53">
        <v>11.471861471861471</v>
      </c>
      <c r="AR4" s="53">
        <v>1.8</v>
      </c>
      <c r="AS4" s="53">
        <v>36.761628842749076</v>
      </c>
      <c r="AT4" s="53">
        <v>26.251408337357152</v>
      </c>
      <c r="AU4" s="53">
        <v>5.007949125596185</v>
      </c>
      <c r="AV4" s="53"/>
      <c r="AW4" s="53"/>
      <c r="AX4" s="53"/>
      <c r="AY4" s="53"/>
      <c r="AZ4" s="53"/>
      <c r="BA4" s="52">
        <v>732.1792260692464</v>
      </c>
      <c r="BB4" s="53">
        <v>641.52397260273972</v>
      </c>
      <c r="BC4" s="53">
        <v>857.42753623188401</v>
      </c>
      <c r="BD4" s="53">
        <v>276.77883628254148</v>
      </c>
      <c r="BE4" s="53">
        <v>1028</v>
      </c>
      <c r="BF4" s="53">
        <v>6.759735488611315</v>
      </c>
      <c r="BG4" s="54">
        <v>4.2821447354110713</v>
      </c>
      <c r="BH4" s="53"/>
      <c r="BI4" s="53"/>
      <c r="BJ4" s="53"/>
      <c r="BK4" s="53">
        <v>77.875759357240838</v>
      </c>
      <c r="BL4" s="53">
        <v>1.4697236919459142</v>
      </c>
      <c r="BM4" s="53">
        <v>20.8</v>
      </c>
      <c r="BN4" s="53">
        <v>9.2637772675086101</v>
      </c>
      <c r="BO4" s="53">
        <v>10.93059266139432</v>
      </c>
      <c r="BP4" s="53">
        <v>0.21450858034321374</v>
      </c>
      <c r="BQ4" s="53">
        <v>1.8135106543750945</v>
      </c>
      <c r="BR4" s="53"/>
      <c r="BS4" s="53"/>
      <c r="BT4" s="53"/>
      <c r="BU4" s="53">
        <v>18.7193</v>
      </c>
      <c r="BV4" s="53">
        <v>5.8509692335052463</v>
      </c>
      <c r="BW4" s="53">
        <v>11.70776104583816</v>
      </c>
      <c r="BX4" s="53">
        <v>8.3567764355452585</v>
      </c>
      <c r="BY4" s="53">
        <v>4.0956478570246571</v>
      </c>
      <c r="BZ4" s="53">
        <v>0.9349660764520934</v>
      </c>
      <c r="CA4" s="53">
        <v>4.6996524904848584</v>
      </c>
      <c r="CB4" s="53">
        <v>5.6180704947873572</v>
      </c>
      <c r="CC4" s="53">
        <v>2.22571570412047</v>
      </c>
      <c r="CD4" s="53">
        <v>9.6475260632136344</v>
      </c>
      <c r="CE4" s="58">
        <v>14.15517</v>
      </c>
      <c r="CF4" s="58"/>
      <c r="CG4" s="58"/>
      <c r="CH4" s="58"/>
      <c r="CI4" s="58"/>
      <c r="CJ4" s="58"/>
      <c r="CK4" s="58"/>
      <c r="CL4" s="58"/>
      <c r="CM4" s="58"/>
      <c r="CN4" s="58"/>
      <c r="CO4" s="53">
        <v>40.549999999999997</v>
      </c>
      <c r="CP4" s="53">
        <v>8.15</v>
      </c>
      <c r="CQ4" s="53">
        <v>7.5</v>
      </c>
      <c r="CR4" s="55">
        <v>7.5</v>
      </c>
      <c r="CS4" s="53">
        <v>7.5698410000000003</v>
      </c>
      <c r="CT4" s="53">
        <v>0.87</v>
      </c>
      <c r="CU4" s="53">
        <v>25.24006</v>
      </c>
      <c r="CV4" s="53">
        <v>67.430000000000007</v>
      </c>
      <c r="CW4" s="55">
        <v>10.55777</v>
      </c>
      <c r="CX4" s="55">
        <v>53.102715824609319</v>
      </c>
      <c r="CY4" s="89">
        <v>3823.3955393718707</v>
      </c>
      <c r="CZ4" s="89">
        <v>1486.8760430890609</v>
      </c>
      <c r="DA4" s="89">
        <v>1471.7038385677438</v>
      </c>
      <c r="DB4" s="89">
        <v>121.37763617053558</v>
      </c>
      <c r="DC4" s="89">
        <v>470.3383401608254</v>
      </c>
      <c r="DD4" s="53">
        <v>21.299999999999997</v>
      </c>
      <c r="DE4" s="58"/>
      <c r="DF4" s="58"/>
      <c r="DG4" s="58"/>
      <c r="DH4" s="58"/>
      <c r="DI4" s="89">
        <v>1972.5666737905447</v>
      </c>
      <c r="DJ4" s="53">
        <v>106.93069306930694</v>
      </c>
      <c r="DK4" s="53">
        <v>62.264150943396224</v>
      </c>
      <c r="DL4" s="53">
        <v>8.6999999999999993</v>
      </c>
      <c r="DM4" s="53">
        <v>13.3</v>
      </c>
      <c r="DN4" s="53"/>
      <c r="DO4" s="53"/>
      <c r="DP4" s="53"/>
      <c r="DQ4" s="53"/>
      <c r="DR4" s="53"/>
      <c r="DS4" s="89">
        <v>1671.6011888797002</v>
      </c>
      <c r="DT4" s="53">
        <v>8.6206896551724146</v>
      </c>
      <c r="DU4" s="53">
        <v>11.373390557939913</v>
      </c>
      <c r="DV4" s="53">
        <v>11.471861471861471</v>
      </c>
      <c r="DW4" s="53">
        <v>3.4739454094292808</v>
      </c>
      <c r="DX4" s="53"/>
      <c r="DY4" s="53"/>
      <c r="DZ4" s="53"/>
      <c r="EA4" s="53"/>
      <c r="EB4" s="53"/>
      <c r="EC4" s="53">
        <v>25.1187648456057</v>
      </c>
      <c r="ED4" s="53">
        <v>5.007949125596185</v>
      </c>
      <c r="EE4" s="53">
        <v>37.284107781648316</v>
      </c>
      <c r="EF4" s="53">
        <v>1.7642861080211565</v>
      </c>
      <c r="EG4" s="53">
        <v>2350.2066115702478</v>
      </c>
      <c r="EH4" s="53">
        <v>1021.1864406779661</v>
      </c>
      <c r="EI4" s="53">
        <v>955.84888484296778</v>
      </c>
      <c r="EJ4" s="53"/>
      <c r="EK4" s="53"/>
      <c r="EL4" s="53"/>
      <c r="EM4" s="89">
        <v>3539.9403761999015</v>
      </c>
      <c r="EN4" s="53">
        <v>81.314285714285717</v>
      </c>
      <c r="EO4" s="53">
        <v>19.159611163374098</v>
      </c>
      <c r="EP4" s="53">
        <v>53.673220395865407</v>
      </c>
      <c r="EQ4" s="53">
        <v>8.5695006747638338</v>
      </c>
      <c r="ER4" s="53">
        <v>28.986422481844016</v>
      </c>
      <c r="ES4" s="53">
        <v>14.062987215466169</v>
      </c>
      <c r="ET4" s="53">
        <v>920.1680672268908</v>
      </c>
      <c r="EU4" s="53"/>
      <c r="EV4" s="53"/>
      <c r="EW4" s="53">
        <v>62.782608695652172</v>
      </c>
      <c r="EX4" s="53">
        <v>69.322789943227875</v>
      </c>
      <c r="EY4" s="53">
        <v>8.3076370915561331</v>
      </c>
      <c r="EZ4" s="53">
        <v>8.8454655955439616</v>
      </c>
      <c r="FA4" s="53">
        <v>35.440851003069909</v>
      </c>
      <c r="FB4" s="53">
        <v>2.6146988783053073</v>
      </c>
      <c r="FC4" s="53">
        <v>61.420343089427064</v>
      </c>
      <c r="FD4" s="53">
        <v>42.164428992948046</v>
      </c>
      <c r="FE4" s="53">
        <v>75.117370892018769</v>
      </c>
      <c r="FF4" s="53">
        <v>470.3383401608254</v>
      </c>
      <c r="FG4" s="53">
        <v>8.4883720930232549</v>
      </c>
      <c r="FH4" s="53">
        <v>1.8691588785046727</v>
      </c>
      <c r="FI4" s="53">
        <v>12.597701149425285</v>
      </c>
      <c r="FJ4" s="53">
        <v>10.126002290950744</v>
      </c>
      <c r="FK4" s="53">
        <v>78.762886597938149</v>
      </c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2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64"/>
      <c r="GN4" s="58"/>
      <c r="GO4" s="58"/>
      <c r="GP4" s="58"/>
      <c r="GQ4" s="58"/>
      <c r="GR4" s="53"/>
      <c r="GS4" s="52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9"/>
      <c r="HF4" s="59"/>
      <c r="HG4" s="59"/>
      <c r="HH4" s="59"/>
      <c r="HI4" s="59"/>
      <c r="HJ4" s="59"/>
      <c r="HK4" s="59"/>
      <c r="HL4" s="59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</row>
    <row r="5" spans="1:330" ht="20.25" customHeight="1">
      <c r="A5" s="19">
        <v>2</v>
      </c>
      <c r="B5" s="47" t="s">
        <v>56</v>
      </c>
      <c r="C5">
        <v>11683</v>
      </c>
      <c r="D5" s="53">
        <v>10.75142</v>
      </c>
      <c r="E5" s="53">
        <v>11.20307</v>
      </c>
      <c r="F5" s="53">
        <v>18.643364999999999</v>
      </c>
      <c r="G5" s="53">
        <v>5.0463060000000004</v>
      </c>
      <c r="H5" s="53">
        <v>16.893999999999998</v>
      </c>
      <c r="I5" s="57">
        <v>6.0988980000000002</v>
      </c>
      <c r="J5" s="53">
        <v>22.08872458410351</v>
      </c>
      <c r="K5" s="52"/>
      <c r="L5" s="52"/>
      <c r="M5" s="52">
        <v>230</v>
      </c>
      <c r="N5" s="52">
        <v>2.1041075839355958</v>
      </c>
      <c r="O5" s="52">
        <v>68.831168831168839</v>
      </c>
      <c r="P5" s="52">
        <v>2.7522935779816518</v>
      </c>
      <c r="Q5" s="52">
        <v>39.325842696629216</v>
      </c>
      <c r="R5" s="52">
        <v>50</v>
      </c>
      <c r="S5" s="52">
        <v>0</v>
      </c>
      <c r="T5" s="68">
        <v>585</v>
      </c>
      <c r="U5" s="52"/>
      <c r="V5" s="52"/>
      <c r="W5" s="68">
        <v>1362</v>
      </c>
      <c r="X5" s="52">
        <v>12.290200324851114</v>
      </c>
      <c r="Y5" s="52">
        <v>5.7854406130268217</v>
      </c>
      <c r="Z5" s="52">
        <v>0.52188552188552195</v>
      </c>
      <c r="AA5" s="52">
        <v>3</v>
      </c>
      <c r="AB5" s="68">
        <v>19</v>
      </c>
      <c r="AC5" s="68">
        <v>43</v>
      </c>
      <c r="AD5" s="68">
        <v>65</v>
      </c>
      <c r="AE5" s="68">
        <v>0</v>
      </c>
      <c r="AF5" s="52"/>
      <c r="AG5" s="53">
        <v>4.2</v>
      </c>
      <c r="AH5" s="53">
        <v>26.9</v>
      </c>
      <c r="AI5" s="52">
        <v>8.461538461538467</v>
      </c>
      <c r="AJ5" s="53">
        <v>0.80645161290323131</v>
      </c>
      <c r="AK5" s="53">
        <v>23.540856031128403</v>
      </c>
      <c r="AL5" s="53">
        <v>41.110868139077198</v>
      </c>
      <c r="AM5" s="53">
        <v>17.827868852459016</v>
      </c>
      <c r="AN5" s="53">
        <v>16.049382716049383</v>
      </c>
      <c r="AO5" s="53">
        <v>20.598947794415217</v>
      </c>
      <c r="AP5" s="53"/>
      <c r="AQ5" s="53">
        <v>17.827868852459016</v>
      </c>
      <c r="AR5" s="53">
        <v>4.4000000000000004</v>
      </c>
      <c r="AS5" s="53">
        <v>33.450268262484521</v>
      </c>
      <c r="AT5" s="53">
        <v>29.745676500508644</v>
      </c>
      <c r="AU5" s="53">
        <v>7.6446280991735529</v>
      </c>
      <c r="AV5" s="53"/>
      <c r="AW5" s="53"/>
      <c r="AX5" s="53"/>
      <c r="AY5" s="53"/>
      <c r="AZ5" s="53"/>
      <c r="BA5" s="52">
        <v>685.78491965389367</v>
      </c>
      <c r="BB5" s="53">
        <v>606.65983606557381</v>
      </c>
      <c r="BC5" s="53">
        <v>781.19946091644204</v>
      </c>
      <c r="BD5" s="53">
        <v>675.04289378075441</v>
      </c>
      <c r="BE5" s="53">
        <v>955</v>
      </c>
      <c r="BF5" s="53">
        <v>9.6866096866096854</v>
      </c>
      <c r="BG5" s="54">
        <v>6.058570374015888</v>
      </c>
      <c r="BH5" s="53"/>
      <c r="BI5" s="53"/>
      <c r="BJ5" s="53"/>
      <c r="BK5" s="53">
        <v>74.684400360685302</v>
      </c>
      <c r="BL5" s="53">
        <v>2.5247971145175834</v>
      </c>
      <c r="BM5" s="53">
        <v>57.499999999999993</v>
      </c>
      <c r="BN5" s="53">
        <v>4.7539321700663555</v>
      </c>
      <c r="BO5" s="53">
        <v>14.478698435936179</v>
      </c>
      <c r="BP5" s="53">
        <v>0</v>
      </c>
      <c r="BQ5" s="53">
        <v>3.4511784511784511</v>
      </c>
      <c r="BR5" s="53"/>
      <c r="BS5" s="53"/>
      <c r="BT5" s="53"/>
      <c r="BU5" s="53">
        <v>16.81344</v>
      </c>
      <c r="BV5" s="53">
        <v>7.4530458113882538</v>
      </c>
      <c r="BW5" s="53">
        <v>14.156329986217758</v>
      </c>
      <c r="BX5" s="53">
        <v>11.468793069501871</v>
      </c>
      <c r="BY5" s="53">
        <v>4.370939161252215</v>
      </c>
      <c r="BZ5" s="53">
        <v>1.2108682811577083</v>
      </c>
      <c r="CA5" s="53">
        <v>6.5268753691671595</v>
      </c>
      <c r="CB5" s="53">
        <v>6.2413860996259105</v>
      </c>
      <c r="CC5" s="53">
        <v>3.1403819649537312</v>
      </c>
      <c r="CD5" s="53">
        <v>12.758417011222681</v>
      </c>
      <c r="CE5" s="58">
        <v>15.896229999999999</v>
      </c>
      <c r="CF5" s="58"/>
      <c r="CG5" s="58"/>
      <c r="CH5" s="58"/>
      <c r="CI5" s="58"/>
      <c r="CJ5" s="58"/>
      <c r="CK5" s="58"/>
      <c r="CL5" s="58"/>
      <c r="CM5" s="58"/>
      <c r="CN5" s="58"/>
      <c r="CO5" s="53">
        <v>36.549999999999997</v>
      </c>
      <c r="CP5" s="53">
        <v>4.28</v>
      </c>
      <c r="CQ5" s="53">
        <v>13.7</v>
      </c>
      <c r="CR5" s="55">
        <v>14.4</v>
      </c>
      <c r="CS5" s="53">
        <v>2.085013</v>
      </c>
      <c r="CT5" s="53">
        <v>2.8</v>
      </c>
      <c r="CU5" s="53">
        <v>28.734539999999999</v>
      </c>
      <c r="CV5" s="53">
        <v>62.11</v>
      </c>
      <c r="CW5" s="55">
        <v>12.874230000000001</v>
      </c>
      <c r="CX5" s="55">
        <v>231.10502439441925</v>
      </c>
      <c r="CY5" s="89">
        <v>11906.188478986562</v>
      </c>
      <c r="CZ5" s="89">
        <v>5409.5694598989985</v>
      </c>
      <c r="DA5" s="89">
        <v>2114.1830009415389</v>
      </c>
      <c r="DB5" s="89">
        <v>736.11229992296501</v>
      </c>
      <c r="DC5" s="89">
        <v>1420.8679277582812</v>
      </c>
      <c r="DD5" s="53">
        <v>43.2</v>
      </c>
      <c r="DE5" s="58"/>
      <c r="DF5" s="58"/>
      <c r="DG5" s="58"/>
      <c r="DH5" s="58"/>
      <c r="DI5" s="89">
        <v>1720.414548210349</v>
      </c>
      <c r="DJ5" s="53">
        <v>89.447236180904525</v>
      </c>
      <c r="DK5" s="53">
        <v>54.954954954954957</v>
      </c>
      <c r="DL5" s="53">
        <v>26.9</v>
      </c>
      <c r="DM5" s="53">
        <v>29.1</v>
      </c>
      <c r="DN5" s="53"/>
      <c r="DO5" s="53"/>
      <c r="DP5" s="53"/>
      <c r="DQ5" s="53"/>
      <c r="DR5" s="53"/>
      <c r="DS5" s="89">
        <v>1510.8275454441937</v>
      </c>
      <c r="DT5" s="53">
        <v>14.655172413793101</v>
      </c>
      <c r="DU5" s="53">
        <v>23.540856031128403</v>
      </c>
      <c r="DV5" s="53">
        <v>17.827868852459016</v>
      </c>
      <c r="DW5" s="53">
        <v>8.7058823529411757</v>
      </c>
      <c r="DX5" s="53"/>
      <c r="DY5" s="53"/>
      <c r="DZ5" s="53"/>
      <c r="EA5" s="53"/>
      <c r="EB5" s="53"/>
      <c r="EC5" s="53">
        <v>32.456140350877192</v>
      </c>
      <c r="ED5" s="53">
        <v>7.6446280991735529</v>
      </c>
      <c r="EE5" s="53">
        <v>51.741083545722091</v>
      </c>
      <c r="EF5" s="53">
        <v>1.6311040594755546</v>
      </c>
      <c r="EG5" s="53">
        <v>2179.8469387755104</v>
      </c>
      <c r="EH5" s="53">
        <v>1081.3492063492063</v>
      </c>
      <c r="EI5" s="53">
        <v>2790.3791834289141</v>
      </c>
      <c r="EJ5" s="53"/>
      <c r="EK5" s="53"/>
      <c r="EL5" s="53"/>
      <c r="EM5" s="89">
        <v>2974.7425774224353</v>
      </c>
      <c r="EN5" s="53">
        <v>69.449838187702255</v>
      </c>
      <c r="EO5" s="53">
        <v>17.081199707388443</v>
      </c>
      <c r="EP5" s="53">
        <v>56.475474978937235</v>
      </c>
      <c r="EQ5" s="53">
        <v>8.4127641939494406</v>
      </c>
      <c r="ER5" s="53">
        <v>25.70664629488159</v>
      </c>
      <c r="ES5" s="53">
        <v>19.090909090909093</v>
      </c>
      <c r="ET5" s="53">
        <v>890.90909090909088</v>
      </c>
      <c r="EU5" s="53"/>
      <c r="EV5" s="53"/>
      <c r="EW5" s="53">
        <v>74.550561797752806</v>
      </c>
      <c r="EX5" s="53">
        <v>107.26110127742039</v>
      </c>
      <c r="EY5" s="53">
        <v>-6.4520038028224311</v>
      </c>
      <c r="EZ5" s="53">
        <v>0.25629482237712325</v>
      </c>
      <c r="FA5" s="53">
        <v>29.960918621014791</v>
      </c>
      <c r="FB5" s="53">
        <v>-4.2987118489126441</v>
      </c>
      <c r="FC5" s="53">
        <v>83.82031900000527</v>
      </c>
      <c r="FD5" s="53">
        <v>49.805835150551594</v>
      </c>
      <c r="FE5" s="53">
        <v>82.708333333333329</v>
      </c>
      <c r="FF5" s="53">
        <v>1420.8679277582812</v>
      </c>
      <c r="FG5" s="53">
        <v>10.471976401179942</v>
      </c>
      <c r="FH5" s="53">
        <v>4.8582995951417001</v>
      </c>
      <c r="FI5" s="53">
        <v>9.4908024526792847</v>
      </c>
      <c r="FJ5" s="53">
        <v>8.0572488735754035</v>
      </c>
      <c r="FK5" s="53">
        <v>80.545984627617287</v>
      </c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2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64"/>
      <c r="GN5" s="58"/>
      <c r="GO5" s="58"/>
      <c r="GP5" s="58"/>
      <c r="GQ5" s="58"/>
      <c r="GR5" s="53"/>
      <c r="GS5" s="52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9"/>
      <c r="HF5" s="59"/>
      <c r="HG5" s="59"/>
      <c r="HH5" s="59"/>
      <c r="HI5" s="59"/>
      <c r="HJ5" s="59"/>
      <c r="HK5" s="59"/>
      <c r="HL5" s="59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</row>
    <row r="6" spans="1:330" ht="20.25" customHeight="1">
      <c r="A6" s="19">
        <v>3</v>
      </c>
      <c r="B6" s="47" t="s">
        <v>57</v>
      </c>
      <c r="C6">
        <v>118137</v>
      </c>
      <c r="D6" s="53">
        <v>9.5498200000000004</v>
      </c>
      <c r="E6" s="53">
        <v>16.835719999999998</v>
      </c>
      <c r="F6" s="53">
        <v>18.740402</v>
      </c>
      <c r="G6" s="53">
        <v>3.2195689999999999</v>
      </c>
      <c r="H6" s="53">
        <v>17.123460000000001</v>
      </c>
      <c r="I6" s="57">
        <v>7.1987750000000004</v>
      </c>
      <c r="J6" s="53">
        <v>16.165564356208666</v>
      </c>
      <c r="K6" s="52"/>
      <c r="L6" s="52"/>
      <c r="M6" s="52">
        <v>2094</v>
      </c>
      <c r="N6" s="52">
        <v>1.9636343176511406</v>
      </c>
      <c r="O6" s="52">
        <v>41</v>
      </c>
      <c r="P6" s="52">
        <v>5.2528227785959745</v>
      </c>
      <c r="Q6" s="52">
        <v>61.8</v>
      </c>
      <c r="R6" s="52">
        <v>48.943089430894311</v>
      </c>
      <c r="S6" s="52">
        <v>11.96236559139785</v>
      </c>
      <c r="T6" s="68">
        <v>548</v>
      </c>
      <c r="U6" s="52"/>
      <c r="V6" s="52"/>
      <c r="W6" s="68">
        <v>12854</v>
      </c>
      <c r="X6" s="52">
        <v>11.895133304337364</v>
      </c>
      <c r="Y6" s="52">
        <v>7.3956291831527494</v>
      </c>
      <c r="Z6" s="52">
        <v>0.41929274017035417</v>
      </c>
      <c r="AA6" s="52">
        <v>14</v>
      </c>
      <c r="AB6" s="68">
        <v>132</v>
      </c>
      <c r="AC6" s="68">
        <v>872</v>
      </c>
      <c r="AD6" s="68">
        <v>1018</v>
      </c>
      <c r="AE6" s="68">
        <v>0</v>
      </c>
      <c r="AF6" s="52"/>
      <c r="AG6" s="53">
        <v>2.2000000000000002</v>
      </c>
      <c r="AH6" s="53">
        <v>21.7</v>
      </c>
      <c r="AI6" s="52">
        <v>8.6218158066623118</v>
      </c>
      <c r="AJ6" s="53">
        <v>4.0477770404777687</v>
      </c>
      <c r="AK6" s="53">
        <v>13.107728683316092</v>
      </c>
      <c r="AL6" s="53">
        <v>30.991826052871257</v>
      </c>
      <c r="AM6" s="53">
        <v>13.210059171597631</v>
      </c>
      <c r="AN6" s="53">
        <v>35.777385159010599</v>
      </c>
      <c r="AO6" s="53">
        <v>32.956259426847659</v>
      </c>
      <c r="AP6" s="53"/>
      <c r="AQ6" s="53">
        <v>13.210059171597631</v>
      </c>
      <c r="AR6" s="53">
        <v>4.7</v>
      </c>
      <c r="AS6" s="53">
        <v>34.695243193637197</v>
      </c>
      <c r="AT6" s="53">
        <v>24.702307473174436</v>
      </c>
      <c r="AU6" s="53">
        <v>6.4148991205380241</v>
      </c>
      <c r="AV6" s="53"/>
      <c r="AW6" s="53"/>
      <c r="AX6" s="53"/>
      <c r="AY6" s="53"/>
      <c r="AZ6" s="53"/>
      <c r="BA6" s="52">
        <v>743.20054017555708</v>
      </c>
      <c r="BB6" s="53">
        <v>642.9346772630355</v>
      </c>
      <c r="BC6" s="53">
        <v>894.61985349835822</v>
      </c>
      <c r="BD6" s="53">
        <v>716.91479163015401</v>
      </c>
      <c r="BE6" s="53">
        <v>986</v>
      </c>
      <c r="BF6" s="53">
        <v>8.6357853775349849</v>
      </c>
      <c r="BG6" s="54">
        <v>6.2382508214839731</v>
      </c>
      <c r="BH6" s="53"/>
      <c r="BI6" s="53"/>
      <c r="BJ6" s="53"/>
      <c r="BK6" s="53">
        <v>66.512293128107331</v>
      </c>
      <c r="BL6" s="53">
        <v>3.9297146359735748</v>
      </c>
      <c r="BM6" s="53">
        <v>69.099999999999994</v>
      </c>
      <c r="BN6" s="53">
        <v>7.1324756419228077</v>
      </c>
      <c r="BO6" s="53">
        <v>17.564700410368701</v>
      </c>
      <c r="BP6" s="53">
        <v>0.14738894809641503</v>
      </c>
      <c r="BQ6" s="53">
        <v>5.6080516854920228</v>
      </c>
      <c r="BR6" s="53"/>
      <c r="BS6" s="53"/>
      <c r="BT6" s="53"/>
      <c r="BU6" s="53">
        <v>25.928529999999999</v>
      </c>
      <c r="BV6" s="53">
        <v>6.6034055564341818</v>
      </c>
      <c r="BW6" s="53">
        <v>11.351011424378996</v>
      </c>
      <c r="BX6" s="53">
        <v>12.329563320025535</v>
      </c>
      <c r="BY6" s="53">
        <v>3.7274537641375498</v>
      </c>
      <c r="BZ6" s="53">
        <v>0.81943001972349006</v>
      </c>
      <c r="CA6" s="53">
        <v>5.5921334718106541</v>
      </c>
      <c r="CB6" s="53">
        <v>5.0490228773427601</v>
      </c>
      <c r="CC6" s="53">
        <v>2.6355156215757831</v>
      </c>
      <c r="CD6" s="53">
        <v>14.198054330115959</v>
      </c>
      <c r="CE6" s="58">
        <v>25.458539999999999</v>
      </c>
      <c r="CF6" s="58"/>
      <c r="CG6" s="58"/>
      <c r="CH6" s="58"/>
      <c r="CI6" s="58"/>
      <c r="CJ6" s="58"/>
      <c r="CK6" s="58"/>
      <c r="CL6" s="58"/>
      <c r="CM6" s="58"/>
      <c r="CN6" s="58"/>
      <c r="CO6" s="53">
        <v>51.25</v>
      </c>
      <c r="CP6" s="53">
        <v>6.9</v>
      </c>
      <c r="CQ6" s="53">
        <v>16.7</v>
      </c>
      <c r="CR6" s="55">
        <v>11.2</v>
      </c>
      <c r="CS6" s="53">
        <v>4.5486209999999998</v>
      </c>
      <c r="CT6" s="53">
        <v>2.17</v>
      </c>
      <c r="CU6" s="53">
        <v>28.65878</v>
      </c>
      <c r="CV6" s="53">
        <v>62.8</v>
      </c>
      <c r="CW6" s="55">
        <v>12.71002</v>
      </c>
      <c r="CX6" s="55">
        <v>222.62288698714204</v>
      </c>
      <c r="CY6" s="89">
        <v>10801.019155725979</v>
      </c>
      <c r="CZ6" s="89">
        <v>6098.0048587656702</v>
      </c>
      <c r="DA6" s="89">
        <v>1791.1407941627094</v>
      </c>
      <c r="DB6" s="89">
        <v>323.35339478740786</v>
      </c>
      <c r="DC6" s="89">
        <v>926.04349187807372</v>
      </c>
      <c r="DD6" s="53">
        <v>58.1</v>
      </c>
      <c r="DE6" s="58"/>
      <c r="DF6" s="58"/>
      <c r="DG6" s="58"/>
      <c r="DH6" s="58"/>
      <c r="DI6" s="89">
        <v>21850.30551071322</v>
      </c>
      <c r="DJ6" s="53">
        <v>68.800562785789651</v>
      </c>
      <c r="DK6" s="53">
        <v>23.008190618019359</v>
      </c>
      <c r="DL6" s="53">
        <v>21.7</v>
      </c>
      <c r="DM6" s="53">
        <v>24.1</v>
      </c>
      <c r="DN6" s="53"/>
      <c r="DO6" s="53"/>
      <c r="DP6" s="53"/>
      <c r="DQ6" s="53"/>
      <c r="DR6" s="53"/>
      <c r="DS6" s="89">
        <v>20490.654898015589</v>
      </c>
      <c r="DT6" s="53">
        <v>10.333531864204884</v>
      </c>
      <c r="DU6" s="53">
        <v>13.107728683316092</v>
      </c>
      <c r="DV6" s="53">
        <v>13.210059171597631</v>
      </c>
      <c r="DW6" s="53">
        <v>6.7743067743067735</v>
      </c>
      <c r="DX6" s="53"/>
      <c r="DY6" s="53"/>
      <c r="DZ6" s="53"/>
      <c r="EA6" s="53"/>
      <c r="EB6" s="53"/>
      <c r="EC6" s="53">
        <v>32.803021632139178</v>
      </c>
      <c r="ED6" s="53">
        <v>6.4148991205380241</v>
      </c>
      <c r="EE6" s="53">
        <v>41.182233244714304</v>
      </c>
      <c r="EF6" s="53">
        <v>1.6865441406479058</v>
      </c>
      <c r="EG6" s="53">
        <v>2569.1031941031943</v>
      </c>
      <c r="EH6" s="53">
        <v>1097.5806451612902</v>
      </c>
      <c r="EI6" s="53">
        <v>2178.8262779654128</v>
      </c>
      <c r="EJ6" s="53"/>
      <c r="EK6" s="53"/>
      <c r="EL6" s="53"/>
      <c r="EM6" s="89">
        <v>23583.136636700623</v>
      </c>
      <c r="EN6" s="53">
        <v>75.733990906989291</v>
      </c>
      <c r="EO6" s="53">
        <v>11.876972398938035</v>
      </c>
      <c r="EP6" s="53">
        <v>57.477511192914832</v>
      </c>
      <c r="EQ6" s="53">
        <v>14.400989832696757</v>
      </c>
      <c r="ER6" s="53">
        <v>18.988291804262982</v>
      </c>
      <c r="ES6" s="53">
        <v>20.059069652965789</v>
      </c>
      <c r="ET6" s="53">
        <v>976.44151565074139</v>
      </c>
      <c r="EU6" s="53"/>
      <c r="EV6" s="53"/>
      <c r="EW6" s="53">
        <v>47.298550290852774</v>
      </c>
      <c r="EX6" s="53">
        <v>36.547673546525353</v>
      </c>
      <c r="EY6" s="53">
        <v>11.731375309352584</v>
      </c>
      <c r="EZ6" s="53">
        <v>9.9235346120177912</v>
      </c>
      <c r="FA6" s="53">
        <v>37.655572860923762</v>
      </c>
      <c r="FB6" s="53">
        <v>-1.0905687682302667</v>
      </c>
      <c r="FC6" s="53">
        <v>79.111318003018368</v>
      </c>
      <c r="FD6" s="53">
        <v>46.946589463883726</v>
      </c>
      <c r="FE6" s="53">
        <v>81.94832402234637</v>
      </c>
      <c r="FF6" s="53">
        <v>926.04349187807372</v>
      </c>
      <c r="FG6" s="53">
        <v>12.322726731021334</v>
      </c>
      <c r="FH6" s="53">
        <v>5.4515599343185546</v>
      </c>
      <c r="FI6" s="53">
        <v>5.3698972941973828</v>
      </c>
      <c r="FJ6" s="53">
        <v>3.2859934853420194</v>
      </c>
      <c r="FK6" s="53">
        <v>86.029967426710101</v>
      </c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2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64"/>
      <c r="GN6" s="58"/>
      <c r="GO6" s="58"/>
      <c r="GP6" s="58"/>
      <c r="GQ6" s="58"/>
      <c r="GR6" s="53"/>
      <c r="GS6" s="52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9"/>
      <c r="HF6" s="59"/>
      <c r="HG6" s="59"/>
      <c r="HH6" s="59"/>
      <c r="HI6" s="59"/>
      <c r="HJ6" s="59"/>
      <c r="HK6" s="59"/>
      <c r="HL6" s="59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</row>
    <row r="7" spans="1:330" ht="20.25" customHeight="1">
      <c r="A7" s="19">
        <v>4</v>
      </c>
      <c r="B7" s="47" t="s">
        <v>58</v>
      </c>
      <c r="C7">
        <v>129602</v>
      </c>
      <c r="D7" s="53">
        <v>11.79373</v>
      </c>
      <c r="E7" s="53">
        <v>14.81725</v>
      </c>
      <c r="F7" s="53">
        <v>15.117526</v>
      </c>
      <c r="G7" s="53">
        <v>4.1558320000000002</v>
      </c>
      <c r="H7" s="53">
        <v>24.69716</v>
      </c>
      <c r="I7" s="57">
        <v>8.7605660000000007</v>
      </c>
      <c r="J7" s="53">
        <v>15</v>
      </c>
      <c r="K7" s="52"/>
      <c r="L7" s="52"/>
      <c r="M7" s="52">
        <v>871</v>
      </c>
      <c r="N7" s="52">
        <v>0.71516544872321208</v>
      </c>
      <c r="O7" s="52">
        <v>35.008665511265164</v>
      </c>
      <c r="P7" s="52">
        <v>10.909090909090908</v>
      </c>
      <c r="Q7" s="52">
        <v>55.600814663951112</v>
      </c>
      <c r="R7" s="52">
        <v>48.979591836734691</v>
      </c>
      <c r="S7" s="52">
        <v>11.194029850746269</v>
      </c>
      <c r="T7" s="68">
        <v>696</v>
      </c>
      <c r="U7" s="52"/>
      <c r="V7" s="52"/>
      <c r="W7" s="68">
        <v>30909</v>
      </c>
      <c r="X7" s="52">
        <v>25.299999999999997</v>
      </c>
      <c r="Y7" s="52">
        <v>23</v>
      </c>
      <c r="Z7" s="52">
        <v>2.2109382426566113</v>
      </c>
      <c r="AA7" s="52">
        <v>32</v>
      </c>
      <c r="AB7" s="68">
        <v>297</v>
      </c>
      <c r="AC7" s="68">
        <v>691</v>
      </c>
      <c r="AD7" s="68">
        <v>1020</v>
      </c>
      <c r="AE7" s="68">
        <v>29</v>
      </c>
      <c r="AF7" s="52"/>
      <c r="AG7" s="53">
        <v>3</v>
      </c>
      <c r="AH7" s="53">
        <v>13.8</v>
      </c>
      <c r="AI7" s="52">
        <v>6.2298603651987179</v>
      </c>
      <c r="AJ7" s="53">
        <v>3.98254228041462</v>
      </c>
      <c r="AK7" s="53">
        <v>4.5</v>
      </c>
      <c r="AL7" s="53">
        <v>20.349973441305284</v>
      </c>
      <c r="AM7" s="53">
        <v>8.4001187295933502</v>
      </c>
      <c r="AN7" s="53">
        <v>50.945906000591194</v>
      </c>
      <c r="AO7" s="53">
        <v>54.159318941927637</v>
      </c>
      <c r="AP7" s="53"/>
      <c r="AQ7" s="53">
        <v>8.4001187295933502</v>
      </c>
      <c r="AR7" s="53">
        <v>3.2</v>
      </c>
      <c r="AS7" s="53">
        <v>48.761853328462287</v>
      </c>
      <c r="AT7" s="53">
        <v>15.999178151473007</v>
      </c>
      <c r="AU7" s="53">
        <v>6.9242071752173384</v>
      </c>
      <c r="AV7" s="53"/>
      <c r="AW7" s="53"/>
      <c r="AX7" s="53"/>
      <c r="AY7" s="53"/>
      <c r="AZ7" s="53"/>
      <c r="BA7" s="52">
        <v>916</v>
      </c>
      <c r="BB7" s="53">
        <v>750</v>
      </c>
      <c r="BC7" s="53">
        <v>1137</v>
      </c>
      <c r="BD7" s="53">
        <v>592.72719072461166</v>
      </c>
      <c r="BE7" s="53">
        <v>1058</v>
      </c>
      <c r="BF7" s="53">
        <v>8.6115087317492129</v>
      </c>
      <c r="BG7" s="54">
        <v>4.4164505784772832</v>
      </c>
      <c r="BH7" s="53"/>
      <c r="BI7" s="53"/>
      <c r="BJ7" s="53"/>
      <c r="BK7" s="53">
        <v>72</v>
      </c>
      <c r="BL7" s="53">
        <v>4</v>
      </c>
      <c r="BM7" s="53">
        <v>2.6</v>
      </c>
      <c r="BN7" s="53">
        <v>10.246290463360024</v>
      </c>
      <c r="BO7" s="53">
        <v>11.417086481713858</v>
      </c>
      <c r="BP7" s="53">
        <v>0.15880746183327335</v>
      </c>
      <c r="BQ7" s="53">
        <v>4.2378923020864692</v>
      </c>
      <c r="BR7" s="53"/>
      <c r="BS7" s="53"/>
      <c r="BT7" s="53"/>
      <c r="BU7" s="53">
        <v>21.694970000000001</v>
      </c>
      <c r="BV7" s="53">
        <v>5.2660326157634181</v>
      </c>
      <c r="BW7" s="53">
        <v>9.2724523229437956</v>
      </c>
      <c r="BX7" s="53">
        <v>8.9204402251533228</v>
      </c>
      <c r="BY7" s="53">
        <v>3.3243720070570442</v>
      </c>
      <c r="BZ7" s="53">
        <v>0.95102075107115858</v>
      </c>
      <c r="CA7" s="53">
        <v>4.4753423506678995</v>
      </c>
      <c r="CB7" s="53">
        <v>4.1485339830294885</v>
      </c>
      <c r="CC7" s="53">
        <v>1.5256657985381836</v>
      </c>
      <c r="CD7" s="53">
        <v>9.7798874233386535</v>
      </c>
      <c r="CE7" s="58">
        <v>22.925439999999998</v>
      </c>
      <c r="CF7" s="58"/>
      <c r="CG7" s="58"/>
      <c r="CH7" s="58"/>
      <c r="CI7" s="58"/>
      <c r="CJ7" s="58"/>
      <c r="CK7" s="58"/>
      <c r="CL7" s="58"/>
      <c r="CM7" s="58"/>
      <c r="CN7" s="58"/>
      <c r="CO7" s="53">
        <v>48.37</v>
      </c>
      <c r="CP7" s="53">
        <v>6.65</v>
      </c>
      <c r="CQ7" s="53">
        <v>18.2</v>
      </c>
      <c r="CR7" s="55">
        <v>7.3</v>
      </c>
      <c r="CS7" s="53">
        <v>4.5703940000000003</v>
      </c>
      <c r="CT7" s="53">
        <v>2.78</v>
      </c>
      <c r="CU7" s="53">
        <v>17.255780000000001</v>
      </c>
      <c r="CV7" s="53">
        <v>63.75</v>
      </c>
      <c r="CW7" s="55">
        <v>7.6517419999999996</v>
      </c>
      <c r="CX7" s="55">
        <v>158.94816438017932</v>
      </c>
      <c r="CY7" s="89">
        <v>6889.5541735467041</v>
      </c>
      <c r="CZ7" s="89">
        <v>3867.9958642613542</v>
      </c>
      <c r="DA7" s="89">
        <v>939.02871869261276</v>
      </c>
      <c r="DB7" s="89">
        <v>456.01148130430084</v>
      </c>
      <c r="DC7" s="89">
        <v>408.94430641502447</v>
      </c>
      <c r="DD7" s="53">
        <v>38.5</v>
      </c>
      <c r="DE7" s="58"/>
      <c r="DF7" s="58"/>
      <c r="DG7" s="58"/>
      <c r="DH7" s="58"/>
      <c r="DI7" s="89">
        <v>22661.611674910666</v>
      </c>
      <c r="DJ7" s="53">
        <v>77.173233270794256</v>
      </c>
      <c r="DK7" s="53">
        <v>60.833333333333329</v>
      </c>
      <c r="DL7" s="53">
        <v>13.8</v>
      </c>
      <c r="DM7" s="53">
        <v>13.2</v>
      </c>
      <c r="DN7" s="53"/>
      <c r="DO7" s="53"/>
      <c r="DP7" s="53"/>
      <c r="DQ7" s="53"/>
      <c r="DR7" s="53"/>
      <c r="DS7" s="89">
        <v>20444.390023741329</v>
      </c>
      <c r="DT7" s="53">
        <v>2.2000000000000002</v>
      </c>
      <c r="DU7" s="53">
        <v>4.5</v>
      </c>
      <c r="DV7" s="53">
        <v>8.4001187295933502</v>
      </c>
      <c r="DW7" s="53">
        <v>7.1690855044588222</v>
      </c>
      <c r="DX7" s="53"/>
      <c r="DY7" s="53"/>
      <c r="DZ7" s="53"/>
      <c r="EA7" s="53"/>
      <c r="EB7" s="53"/>
      <c r="EC7" s="53">
        <v>23.728970663206191</v>
      </c>
      <c r="ED7" s="53">
        <v>6.9242071752173384</v>
      </c>
      <c r="EE7" s="53">
        <v>6.7397993489722419</v>
      </c>
      <c r="EF7" s="53">
        <v>1.6028626565222006</v>
      </c>
      <c r="EG7" s="53">
        <v>3278.076171875</v>
      </c>
      <c r="EH7" s="53">
        <v>1428.9264413518886</v>
      </c>
      <c r="EI7" s="53">
        <v>1089.4893597321029</v>
      </c>
      <c r="EJ7" s="53"/>
      <c r="EK7" s="53"/>
      <c r="EL7" s="53"/>
      <c r="EM7" s="89">
        <v>24769.516676006711</v>
      </c>
      <c r="EN7" s="53">
        <v>80.026307135810598</v>
      </c>
      <c r="EO7" s="53">
        <v>15.141401721412262</v>
      </c>
      <c r="EP7" s="53">
        <v>45.701335831737296</v>
      </c>
      <c r="EQ7" s="53">
        <v>9.962044890117614</v>
      </c>
      <c r="ER7" s="53">
        <v>15.947516731243397</v>
      </c>
      <c r="ES7" s="53">
        <v>19.577205882352942</v>
      </c>
      <c r="ET7" s="53">
        <v>1212.7955493741308</v>
      </c>
      <c r="EU7" s="53"/>
      <c r="EV7" s="53"/>
      <c r="EW7" s="53">
        <v>75.091472901488245</v>
      </c>
      <c r="EX7" s="53">
        <v>21.903360131085549</v>
      </c>
      <c r="EY7" s="53">
        <v>10.950833459442876</v>
      </c>
      <c r="EZ7" s="53">
        <v>2.6285030594267478</v>
      </c>
      <c r="FA7" s="53">
        <v>42.575281378747775</v>
      </c>
      <c r="FB7" s="53">
        <v>4.0637656405086826</v>
      </c>
      <c r="FC7" s="53">
        <v>71.534848034779458</v>
      </c>
      <c r="FD7" s="53">
        <v>38.365634515065537</v>
      </c>
      <c r="FE7" s="53">
        <v>79.265194449872979</v>
      </c>
      <c r="FF7" s="53">
        <v>408.94430641502447</v>
      </c>
      <c r="FG7" s="53">
        <v>19.613793103448277</v>
      </c>
      <c r="FH7" s="53">
        <v>5.9812160158180925</v>
      </c>
      <c r="FI7" s="53">
        <v>12.002440583415655</v>
      </c>
      <c r="FJ7" s="53">
        <v>4.095909895787976</v>
      </c>
      <c r="FK7" s="53">
        <v>80.890591889459785</v>
      </c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2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64"/>
      <c r="GN7" s="58"/>
      <c r="GO7" s="58"/>
      <c r="GP7" s="58"/>
      <c r="GQ7" s="58"/>
      <c r="GR7" s="53"/>
      <c r="GS7" s="52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9"/>
      <c r="HF7" s="59"/>
      <c r="HG7" s="59"/>
      <c r="HH7" s="59"/>
      <c r="HI7" s="59"/>
      <c r="HJ7" s="59"/>
      <c r="HK7" s="59"/>
      <c r="HL7" s="59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</row>
    <row r="8" spans="1:330" ht="20.25" customHeight="1">
      <c r="A8" s="19">
        <v>5</v>
      </c>
      <c r="B8" s="47" t="s">
        <v>59</v>
      </c>
      <c r="C8">
        <v>42729</v>
      </c>
      <c r="D8" s="53">
        <v>9.2590029999999999</v>
      </c>
      <c r="E8" s="53">
        <v>11.82718</v>
      </c>
      <c r="F8" s="53">
        <v>20.636001</v>
      </c>
      <c r="G8" s="53"/>
      <c r="H8" s="53">
        <v>15.978479999999999</v>
      </c>
      <c r="I8" s="57">
        <v>7.9833990000000004</v>
      </c>
      <c r="J8" s="53">
        <v>19.157400156617072</v>
      </c>
      <c r="K8" s="52"/>
      <c r="L8" s="52"/>
      <c r="M8" s="52">
        <v>464</v>
      </c>
      <c r="N8" s="52">
        <v>1.2290414006833894</v>
      </c>
      <c r="O8" s="52">
        <v>39.867109634551497</v>
      </c>
      <c r="P8" s="52">
        <v>4.5248868778280542</v>
      </c>
      <c r="Q8" s="52">
        <v>45.490196078431374</v>
      </c>
      <c r="R8" s="52">
        <v>44.094488188976378</v>
      </c>
      <c r="S8" s="52">
        <v>3.3333333333333335</v>
      </c>
      <c r="T8" s="68">
        <v>528</v>
      </c>
      <c r="U8" s="52"/>
      <c r="V8" s="52"/>
      <c r="W8" s="68">
        <v>6176</v>
      </c>
      <c r="X8" s="52">
        <v>16.385005173374367</v>
      </c>
      <c r="Y8" s="52">
        <v>5.4296977660972345</v>
      </c>
      <c r="Z8" s="52">
        <v>0.38000441295447301</v>
      </c>
      <c r="AA8" s="52">
        <v>6</v>
      </c>
      <c r="AB8" s="68">
        <v>46</v>
      </c>
      <c r="AC8" s="68">
        <v>78</v>
      </c>
      <c r="AD8" s="68">
        <v>130</v>
      </c>
      <c r="AE8" s="68">
        <v>0</v>
      </c>
      <c r="AF8" s="52"/>
      <c r="AG8" s="53">
        <v>3.6</v>
      </c>
      <c r="AH8" s="53">
        <v>26.8</v>
      </c>
      <c r="AI8" s="52">
        <v>9.3425605536332199</v>
      </c>
      <c r="AJ8" s="53">
        <v>4.8442906574394442</v>
      </c>
      <c r="AK8" s="53">
        <v>17.481481481481481</v>
      </c>
      <c r="AL8" s="53">
        <v>35.509920822686979</v>
      </c>
      <c r="AM8" s="53">
        <v>15.233785822021115</v>
      </c>
      <c r="AN8" s="53">
        <v>26.992481203007518</v>
      </c>
      <c r="AO8" s="53">
        <v>25.591157128865262</v>
      </c>
      <c r="AP8" s="53"/>
      <c r="AQ8" s="53">
        <v>15.233785822021115</v>
      </c>
      <c r="AR8" s="53">
        <v>3.3</v>
      </c>
      <c r="AS8" s="53">
        <v>33.356028719980188</v>
      </c>
      <c r="AT8" s="53">
        <v>26.095214753997919</v>
      </c>
      <c r="AU8" s="53">
        <v>8.4470989761092152</v>
      </c>
      <c r="AV8" s="53"/>
      <c r="AW8" s="53"/>
      <c r="AX8" s="53"/>
      <c r="AY8" s="53"/>
      <c r="AZ8" s="53"/>
      <c r="BA8" s="52">
        <v>626.63578459756809</v>
      </c>
      <c r="BB8" s="53">
        <v>557.83777354900099</v>
      </c>
      <c r="BC8" s="53">
        <v>741.06714628297368</v>
      </c>
      <c r="BD8" s="53">
        <v>610.82216686669062</v>
      </c>
      <c r="BE8" s="53">
        <v>993</v>
      </c>
      <c r="BF8" s="53">
        <v>10.025510204081632</v>
      </c>
      <c r="BG8" s="54">
        <v>5.2744793652482374</v>
      </c>
      <c r="BH8" s="53"/>
      <c r="BI8" s="53"/>
      <c r="BJ8" s="53"/>
      <c r="BK8" s="53">
        <v>77.031997057741819</v>
      </c>
      <c r="BL8" s="53">
        <v>1.8756895917616769</v>
      </c>
      <c r="BM8" s="53">
        <v>20.8</v>
      </c>
      <c r="BN8" s="53">
        <v>11.5583041206429</v>
      </c>
      <c r="BO8" s="53">
        <v>23.198711805206599</v>
      </c>
      <c r="BP8" s="53">
        <v>0.12851897184822522</v>
      </c>
      <c r="BQ8" s="53">
        <v>1.6178453241818851</v>
      </c>
      <c r="BR8" s="53"/>
      <c r="BS8" s="53"/>
      <c r="BT8" s="53"/>
      <c r="BU8" s="53">
        <v>18.15278</v>
      </c>
      <c r="BV8" s="53">
        <v>7.1362341876945496</v>
      </c>
      <c r="BW8" s="53">
        <v>14.896313674729662</v>
      </c>
      <c r="BX8" s="53">
        <v>10.303912844160397</v>
      </c>
      <c r="BY8" s="53">
        <v>4.9483590863738103</v>
      </c>
      <c r="BZ8" s="53">
        <v>0.95191866893185562</v>
      </c>
      <c r="CA8" s="53">
        <v>6.547474584041205</v>
      </c>
      <c r="CB8" s="53">
        <v>6.9897257503438244</v>
      </c>
      <c r="CC8" s="53">
        <v>3.3249737076288324</v>
      </c>
      <c r="CD8" s="53">
        <v>11.819432084782784</v>
      </c>
      <c r="CE8" s="58">
        <v>16.633710000000001</v>
      </c>
      <c r="CF8" s="58"/>
      <c r="CG8" s="58"/>
      <c r="CH8" s="58"/>
      <c r="CI8" s="58"/>
      <c r="CJ8" s="58"/>
      <c r="CK8" s="58"/>
      <c r="CL8" s="58"/>
      <c r="CM8" s="58"/>
      <c r="CN8" s="58"/>
      <c r="CO8" s="53">
        <v>42.88</v>
      </c>
      <c r="CP8" s="53">
        <v>7.8</v>
      </c>
      <c r="CQ8" s="53">
        <v>10.199999999999999</v>
      </c>
      <c r="CR8" s="55">
        <v>8.4</v>
      </c>
      <c r="CS8" s="53">
        <v>4.199694</v>
      </c>
      <c r="CT8" s="53">
        <v>0.83</v>
      </c>
      <c r="CU8" s="53">
        <v>24.05678</v>
      </c>
      <c r="CV8" s="53">
        <v>73.349999999999994</v>
      </c>
      <c r="CW8" s="55">
        <v>14.39024</v>
      </c>
      <c r="CX8" s="55">
        <v>212.97011397411595</v>
      </c>
      <c r="CY8" s="89">
        <v>7772.2389945938357</v>
      </c>
      <c r="CZ8" s="89">
        <v>3292.8456083690235</v>
      </c>
      <c r="DA8" s="89">
        <v>1890.987385616326</v>
      </c>
      <c r="DB8" s="89">
        <v>374.45294764679727</v>
      </c>
      <c r="DC8" s="89">
        <v>1179.5267850874113</v>
      </c>
      <c r="DD8" s="53">
        <v>36.299999999999997</v>
      </c>
      <c r="DE8" s="58"/>
      <c r="DF8" s="58"/>
      <c r="DG8" s="58"/>
      <c r="DH8" s="58"/>
      <c r="DI8" s="89">
        <v>6288.8841706063013</v>
      </c>
      <c r="DJ8" s="53">
        <v>51.02639296187683</v>
      </c>
      <c r="DK8" s="53">
        <v>55.828220858895705</v>
      </c>
      <c r="DL8" s="53">
        <v>26.8</v>
      </c>
      <c r="DM8" s="53">
        <v>33.6</v>
      </c>
      <c r="DN8" s="53"/>
      <c r="DO8" s="53"/>
      <c r="DP8" s="53"/>
      <c r="DQ8" s="53"/>
      <c r="DR8" s="53"/>
      <c r="DS8" s="89">
        <v>5043.3840464668683</v>
      </c>
      <c r="DT8" s="53">
        <v>10.174880763116057</v>
      </c>
      <c r="DU8" s="53">
        <v>17.481481481481481</v>
      </c>
      <c r="DV8" s="53">
        <v>15.233785822021115</v>
      </c>
      <c r="DW8" s="53">
        <v>5.8287795992714022</v>
      </c>
      <c r="DX8" s="53"/>
      <c r="DY8" s="53"/>
      <c r="DZ8" s="53"/>
      <c r="EA8" s="53"/>
      <c r="EB8" s="53"/>
      <c r="EC8" s="53">
        <v>31.24397299903568</v>
      </c>
      <c r="ED8" s="53">
        <v>8.4470989761092152</v>
      </c>
      <c r="EE8" s="53">
        <v>45.749771739812736</v>
      </c>
      <c r="EF8" s="53">
        <v>1.7762702845474101</v>
      </c>
      <c r="EG8" s="53">
        <v>2241.2353923205342</v>
      </c>
      <c r="EH8" s="53">
        <v>965.71428571428578</v>
      </c>
      <c r="EI8" s="53">
        <v>2019.7055863699129</v>
      </c>
      <c r="EJ8" s="53"/>
      <c r="EK8" s="53"/>
      <c r="EL8" s="53"/>
      <c r="EM8" s="89">
        <v>13390.283309120099</v>
      </c>
      <c r="EN8" s="53">
        <v>72.483221476510067</v>
      </c>
      <c r="EO8" s="53">
        <v>12.744473756026562</v>
      </c>
      <c r="EP8" s="53">
        <v>54.367781711097962</v>
      </c>
      <c r="EQ8" s="53">
        <v>9.4785811203721657</v>
      </c>
      <c r="ER8" s="53">
        <v>23.471904979442666</v>
      </c>
      <c r="ES8" s="53">
        <v>15.409865152590491</v>
      </c>
      <c r="ET8" s="53">
        <v>821.99312714776636</v>
      </c>
      <c r="EU8" s="53"/>
      <c r="EV8" s="53"/>
      <c r="EW8" s="53">
        <v>38.976065937549542</v>
      </c>
      <c r="EX8" s="53">
        <v>63.198709325222737</v>
      </c>
      <c r="EY8" s="53">
        <v>9.534720134164024</v>
      </c>
      <c r="EZ8" s="53">
        <v>10.388114643433807</v>
      </c>
      <c r="FA8" s="53">
        <v>44.04176434089176</v>
      </c>
      <c r="FB8" s="53">
        <v>-2.1897253450803378</v>
      </c>
      <c r="FC8" s="53">
        <v>60.35178538513253</v>
      </c>
      <c r="FD8" s="53">
        <v>41.43634070032742</v>
      </c>
      <c r="FE8" s="53">
        <v>79.038224414303329</v>
      </c>
      <c r="FF8" s="53">
        <v>1179.5267850874113</v>
      </c>
      <c r="FG8" s="53">
        <v>9.7540983606557372</v>
      </c>
      <c r="FH8" s="53">
        <v>4.4585987261146496</v>
      </c>
      <c r="FI8" s="53">
        <v>6.2522108241952603</v>
      </c>
      <c r="FJ8" s="53">
        <v>4.7341459106164985</v>
      </c>
      <c r="FK8" s="53">
        <v>86.097862568450807</v>
      </c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2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64"/>
      <c r="GN8" s="58"/>
      <c r="GO8" s="58"/>
      <c r="GP8" s="58"/>
      <c r="GQ8" s="58"/>
      <c r="GR8" s="53"/>
      <c r="GS8" s="52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9"/>
      <c r="HF8" s="59"/>
      <c r="HG8" s="59"/>
      <c r="HH8" s="59"/>
      <c r="HI8" s="59"/>
      <c r="HJ8" s="59"/>
      <c r="HK8" s="59"/>
      <c r="HL8" s="59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</row>
    <row r="9" spans="1:330" ht="20.25" customHeight="1">
      <c r="A9" s="19">
        <v>6</v>
      </c>
      <c r="B9" s="47" t="s">
        <v>60</v>
      </c>
      <c r="C9">
        <v>60644</v>
      </c>
      <c r="D9" s="53">
        <v>13.02671</v>
      </c>
      <c r="E9" s="53">
        <v>15.23166</v>
      </c>
      <c r="F9" s="53">
        <v>20.456855000000001</v>
      </c>
      <c r="G9" s="53">
        <v>5.1356400000000004</v>
      </c>
      <c r="H9" s="53">
        <v>22.854869999999998</v>
      </c>
      <c r="I9" s="57">
        <v>10.590350000000001</v>
      </c>
      <c r="J9" s="53">
        <v>17.631470736053366</v>
      </c>
      <c r="K9" s="52"/>
      <c r="L9" s="52"/>
      <c r="M9" s="52">
        <v>728</v>
      </c>
      <c r="N9" s="52">
        <v>1.3526318723174968</v>
      </c>
      <c r="O9" s="52">
        <v>48.21002386634845</v>
      </c>
      <c r="P9" s="52">
        <v>4.7413793103448274</v>
      </c>
      <c r="Q9" s="52">
        <v>42.816901408450704</v>
      </c>
      <c r="R9" s="52">
        <v>38.914027149321271</v>
      </c>
      <c r="S9" s="52">
        <v>8.2508250825082499</v>
      </c>
      <c r="T9" s="68">
        <v>662</v>
      </c>
      <c r="U9" s="52"/>
      <c r="V9" s="52"/>
      <c r="W9" s="68">
        <v>6947</v>
      </c>
      <c r="X9" s="52">
        <v>12.83273298235892</v>
      </c>
      <c r="Y9" s="52">
        <v>5.1679776519885365</v>
      </c>
      <c r="Z9" s="52">
        <v>0.40953736160760768</v>
      </c>
      <c r="AA9" s="52">
        <v>3</v>
      </c>
      <c r="AB9" s="68">
        <v>68</v>
      </c>
      <c r="AC9" s="68">
        <v>103</v>
      </c>
      <c r="AD9" s="68">
        <v>174</v>
      </c>
      <c r="AE9" s="68">
        <v>0</v>
      </c>
      <c r="AF9" s="52"/>
      <c r="AG9" s="53">
        <v>3.1</v>
      </c>
      <c r="AH9" s="53">
        <v>23.7</v>
      </c>
      <c r="AI9" s="52">
        <v>10.183875530410177</v>
      </c>
      <c r="AJ9" s="53">
        <v>2.8985507246376869</v>
      </c>
      <c r="AK9" s="53">
        <v>15.661337209302326</v>
      </c>
      <c r="AL9" s="53">
        <v>35.893492482497422</v>
      </c>
      <c r="AM9" s="53">
        <v>11.842105263157894</v>
      </c>
      <c r="AN9" s="53">
        <v>29.212253829321661</v>
      </c>
      <c r="AO9" s="53">
        <v>23.470671489227865</v>
      </c>
      <c r="AP9" s="53"/>
      <c r="AQ9" s="53">
        <v>11.842105263157894</v>
      </c>
      <c r="AR9" s="53">
        <v>2.6</v>
      </c>
      <c r="AS9" s="53">
        <v>32.195550798868588</v>
      </c>
      <c r="AT9" s="53">
        <v>27.441313663771854</v>
      </c>
      <c r="AU9" s="53">
        <v>6.1443689780445423</v>
      </c>
      <c r="AV9" s="53"/>
      <c r="AW9" s="53"/>
      <c r="AX9" s="53"/>
      <c r="AY9" s="53"/>
      <c r="AZ9" s="53"/>
      <c r="BA9" s="52">
        <v>726.3140430050438</v>
      </c>
      <c r="BB9" s="53">
        <v>605.3664397276732</v>
      </c>
      <c r="BC9" s="53">
        <v>925.25826446280996</v>
      </c>
      <c r="BD9" s="53">
        <v>448.87307188239635</v>
      </c>
      <c r="BE9" s="53">
        <v>1003</v>
      </c>
      <c r="BF9" s="53">
        <v>10.095050803015406</v>
      </c>
      <c r="BG9" s="54">
        <v>5.2479045427010274</v>
      </c>
      <c r="BH9" s="53"/>
      <c r="BI9" s="53"/>
      <c r="BJ9" s="53"/>
      <c r="BK9" s="53">
        <v>79.101506966164351</v>
      </c>
      <c r="BL9" s="53">
        <v>1.5733105866742487</v>
      </c>
      <c r="BM9" s="53">
        <v>21.3</v>
      </c>
      <c r="BN9" s="53">
        <v>7.2034988422948292</v>
      </c>
      <c r="BO9" s="53">
        <v>18.131329850307573</v>
      </c>
      <c r="BP9" s="53">
        <v>0.12294306790240211</v>
      </c>
      <c r="BQ9" s="53">
        <v>2.3770278476620108</v>
      </c>
      <c r="BR9" s="53"/>
      <c r="BS9" s="53"/>
      <c r="BT9" s="53"/>
      <c r="BU9" s="53">
        <v>20.794039999999999</v>
      </c>
      <c r="BV9" s="53">
        <v>5.9942593952339633</v>
      </c>
      <c r="BW9" s="53">
        <v>12.21609744085166</v>
      </c>
      <c r="BX9" s="53">
        <v>10.554829421681726</v>
      </c>
      <c r="BY9" s="53">
        <v>3.8946032467655467</v>
      </c>
      <c r="BZ9" s="53">
        <v>0.89598605822962252</v>
      </c>
      <c r="CA9" s="53">
        <v>5.622170445719914</v>
      </c>
      <c r="CB9" s="53">
        <v>5.4441097914417229</v>
      </c>
      <c r="CC9" s="53">
        <v>2.7069007974844199</v>
      </c>
      <c r="CD9" s="53">
        <v>12.117595802314789</v>
      </c>
      <c r="CE9" s="58">
        <v>26.507940000000001</v>
      </c>
      <c r="CF9" s="58"/>
      <c r="CG9" s="58"/>
      <c r="CH9" s="58"/>
      <c r="CI9" s="58"/>
      <c r="CJ9" s="58"/>
      <c r="CK9" s="58"/>
      <c r="CL9" s="58"/>
      <c r="CM9" s="58"/>
      <c r="CN9" s="58"/>
      <c r="CO9" s="53">
        <v>52.09</v>
      </c>
      <c r="CP9" s="53">
        <v>6.79</v>
      </c>
      <c r="CQ9" s="53">
        <v>11.8</v>
      </c>
      <c r="CR9" s="55">
        <v>10.3</v>
      </c>
      <c r="CS9" s="53">
        <v>6.2350099999999999</v>
      </c>
      <c r="CT9" s="53">
        <v>1.39</v>
      </c>
      <c r="CU9" s="53">
        <v>25.901769999999999</v>
      </c>
      <c r="CV9" s="53">
        <v>59.19</v>
      </c>
      <c r="CW9" s="55">
        <v>12.92266</v>
      </c>
      <c r="CX9" s="55">
        <v>161.59883912670668</v>
      </c>
      <c r="CY9" s="89">
        <v>8053.5584723962802</v>
      </c>
      <c r="CZ9" s="89">
        <v>3401.8204603917948</v>
      </c>
      <c r="DA9" s="89">
        <v>1680.2981333685113</v>
      </c>
      <c r="DB9" s="89">
        <v>422.13574302486643</v>
      </c>
      <c r="DC9" s="89">
        <v>1101.5104544555109</v>
      </c>
      <c r="DD9" s="53">
        <v>45.1</v>
      </c>
      <c r="DE9" s="58"/>
      <c r="DF9" s="58"/>
      <c r="DG9" s="58"/>
      <c r="DH9" s="58"/>
      <c r="DI9" s="89">
        <v>11572.437431530656</v>
      </c>
      <c r="DJ9" s="53">
        <v>60.304731355252606</v>
      </c>
      <c r="DK9" s="53">
        <v>44.811320754716981</v>
      </c>
      <c r="DL9" s="53">
        <v>23.7</v>
      </c>
      <c r="DM9" s="53">
        <v>17.2</v>
      </c>
      <c r="DN9" s="53"/>
      <c r="DO9" s="53"/>
      <c r="DP9" s="53"/>
      <c r="DQ9" s="53"/>
      <c r="DR9" s="53"/>
      <c r="DS9" s="89">
        <v>9091.0198381909959</v>
      </c>
      <c r="DT9" s="53">
        <v>10.566037735849058</v>
      </c>
      <c r="DU9" s="53">
        <v>15.661337209302326</v>
      </c>
      <c r="DV9" s="53">
        <v>11.842105263157894</v>
      </c>
      <c r="DW9" s="53">
        <v>5.9191329720716963</v>
      </c>
      <c r="DX9" s="53"/>
      <c r="DY9" s="53"/>
      <c r="DZ9" s="53"/>
      <c r="EA9" s="53"/>
      <c r="EB9" s="53"/>
      <c r="EC9" s="53">
        <v>26.832610184973738</v>
      </c>
      <c r="ED9" s="53">
        <v>6.1443689780445423</v>
      </c>
      <c r="EE9" s="53">
        <v>48.120647585594412</v>
      </c>
      <c r="EF9" s="53">
        <v>2.0433464608146052</v>
      </c>
      <c r="EG9" s="53">
        <v>2437.5534644995723</v>
      </c>
      <c r="EH9" s="53">
        <v>1110.0806451612902</v>
      </c>
      <c r="EI9" s="53">
        <v>2115.6256183629048</v>
      </c>
      <c r="EJ9" s="53"/>
      <c r="EK9" s="53"/>
      <c r="EL9" s="53"/>
      <c r="EM9" s="89">
        <v>13818.20857887232</v>
      </c>
      <c r="EN9" s="53">
        <v>77.550432276657062</v>
      </c>
      <c r="EO9" s="53">
        <v>16.094941094941095</v>
      </c>
      <c r="EP9" s="53">
        <v>54.059105833888154</v>
      </c>
      <c r="EQ9" s="53">
        <v>8.561002994011977</v>
      </c>
      <c r="ER9" s="53">
        <v>21.613407433136505</v>
      </c>
      <c r="ES9" s="53">
        <v>16.493606796533079</v>
      </c>
      <c r="ET9" s="53">
        <v>923.46041055718479</v>
      </c>
      <c r="EU9" s="53"/>
      <c r="EV9" s="53"/>
      <c r="EW9" s="53">
        <v>108.35910440376047</v>
      </c>
      <c r="EX9" s="53">
        <v>79.608994449890588</v>
      </c>
      <c r="EY9" s="53">
        <v>13.43709578010967</v>
      </c>
      <c r="EZ9" s="53">
        <v>13.697773010967444</v>
      </c>
      <c r="FA9" s="53">
        <v>57.250063024345096</v>
      </c>
      <c r="FB9" s="53">
        <v>1.2298235138910136</v>
      </c>
      <c r="FC9" s="53">
        <v>76.061648355361797</v>
      </c>
      <c r="FD9" s="53">
        <v>48.30396164834611</v>
      </c>
      <c r="FE9" s="53">
        <v>80.654761904761912</v>
      </c>
      <c r="FF9" s="53">
        <v>1101.5104544555109</v>
      </c>
      <c r="FG9" s="53">
        <v>7.8368469294225491</v>
      </c>
      <c r="FH9" s="53">
        <v>3.0352748154224773</v>
      </c>
      <c r="FI9" s="53">
        <v>4.431137724550898</v>
      </c>
      <c r="FJ9" s="53">
        <v>3.1240253664622104</v>
      </c>
      <c r="FK9" s="53">
        <v>87.410333714523333</v>
      </c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2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64"/>
      <c r="GN9" s="58"/>
      <c r="GO9" s="58"/>
      <c r="GP9" s="58"/>
      <c r="GQ9" s="58"/>
      <c r="GR9" s="53"/>
      <c r="GS9" s="52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9"/>
      <c r="HF9" s="59"/>
      <c r="HG9" s="59"/>
      <c r="HH9" s="59"/>
      <c r="HI9" s="59"/>
      <c r="HJ9" s="59"/>
      <c r="HK9" s="59"/>
      <c r="HL9" s="59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</row>
    <row r="10" spans="1:330" ht="20.25" customHeight="1">
      <c r="A10" s="19">
        <v>7</v>
      </c>
      <c r="B10" s="47" t="s">
        <v>61</v>
      </c>
      <c r="C10">
        <v>104272</v>
      </c>
      <c r="D10" s="53">
        <v>7.0452459999999997</v>
      </c>
      <c r="E10" s="53">
        <v>10.68717</v>
      </c>
      <c r="F10" s="53">
        <v>15.455499</v>
      </c>
      <c r="G10" s="53">
        <v>1.043976</v>
      </c>
      <c r="H10" s="53">
        <v>18.20956</v>
      </c>
      <c r="I10" s="57">
        <v>3.5335930000000002</v>
      </c>
      <c r="J10" s="53">
        <v>18.135966823995318</v>
      </c>
      <c r="K10" s="52"/>
      <c r="L10" s="52"/>
      <c r="M10" s="52">
        <v>263</v>
      </c>
      <c r="N10" s="52">
        <v>0.26860031660113365</v>
      </c>
      <c r="O10" s="52">
        <v>25.882352941176475</v>
      </c>
      <c r="P10" s="52">
        <v>19.123505976095618</v>
      </c>
      <c r="Q10" s="52">
        <v>45.731707317073173</v>
      </c>
      <c r="R10" s="52">
        <v>26.666666666666668</v>
      </c>
      <c r="S10" s="52">
        <v>7.8125</v>
      </c>
      <c r="T10" s="68">
        <v>919</v>
      </c>
      <c r="U10" s="52"/>
      <c r="V10" s="52"/>
      <c r="W10" s="68">
        <v>27434</v>
      </c>
      <c r="X10" s="52">
        <v>27.989307868103168</v>
      </c>
      <c r="Y10" s="52">
        <v>16.024743111292878</v>
      </c>
      <c r="Z10" s="52">
        <v>1.398732552859653</v>
      </c>
      <c r="AA10" s="52">
        <v>11</v>
      </c>
      <c r="AB10" s="68">
        <v>216</v>
      </c>
      <c r="AC10" s="68">
        <v>596</v>
      </c>
      <c r="AD10" s="68">
        <v>823</v>
      </c>
      <c r="AE10" s="68">
        <v>0</v>
      </c>
      <c r="AF10" s="52"/>
      <c r="AG10" s="53">
        <v>2.2999999999999998</v>
      </c>
      <c r="AH10" s="53">
        <v>10</v>
      </c>
      <c r="AI10" s="52">
        <v>3.540587219343692</v>
      </c>
      <c r="AJ10" s="53">
        <v>2.0761245674740536</v>
      </c>
      <c r="AK10" s="53">
        <v>2.3772102161100195</v>
      </c>
      <c r="AL10" s="53">
        <v>14.462717109203435</v>
      </c>
      <c r="AM10" s="53">
        <v>5.7714958775029448</v>
      </c>
      <c r="AN10" s="53">
        <v>61.57770800627943</v>
      </c>
      <c r="AO10" s="53">
        <v>60.932835820895527</v>
      </c>
      <c r="AP10" s="53"/>
      <c r="AQ10" s="53">
        <v>5.7714958775029448</v>
      </c>
      <c r="AR10" s="53">
        <v>2.1</v>
      </c>
      <c r="AS10" s="53">
        <v>58.693023818159837</v>
      </c>
      <c r="AT10" s="53">
        <v>13.67204710217487</v>
      </c>
      <c r="AU10" s="53">
        <v>5.288531775018261</v>
      </c>
      <c r="AV10" s="53"/>
      <c r="AW10" s="53"/>
      <c r="AX10" s="53"/>
      <c r="AY10" s="53"/>
      <c r="AZ10" s="53"/>
      <c r="BA10" s="52">
        <v>1097.8748680042238</v>
      </c>
      <c r="BB10" s="53">
        <v>867.82851167654235</v>
      </c>
      <c r="BC10" s="53">
        <v>1444.2722681359046</v>
      </c>
      <c r="BD10" s="53">
        <v>157.53320580252355</v>
      </c>
      <c r="BE10" s="53">
        <v>1090</v>
      </c>
      <c r="BF10" s="53">
        <v>8.9446703199575754</v>
      </c>
      <c r="BG10" s="54">
        <v>2.4132865395064571</v>
      </c>
      <c r="BH10" s="53"/>
      <c r="BI10" s="53"/>
      <c r="BJ10" s="53"/>
      <c r="BK10" s="53">
        <v>75.83697622347799</v>
      </c>
      <c r="BL10" s="53">
        <v>2.1617443224224329</v>
      </c>
      <c r="BM10" s="53">
        <v>0.89999999999999991</v>
      </c>
      <c r="BN10" s="53">
        <v>17.784788592991248</v>
      </c>
      <c r="BO10" s="53">
        <v>9.8001657575238248</v>
      </c>
      <c r="BP10" s="53">
        <v>6.1186485767491354E-2</v>
      </c>
      <c r="BQ10" s="53">
        <v>1.451020649899317</v>
      </c>
      <c r="BR10" s="53"/>
      <c r="BS10" s="53"/>
      <c r="BT10" s="53"/>
      <c r="BU10" s="53">
        <v>14.64615</v>
      </c>
      <c r="BV10" s="53">
        <v>4.6049469038150592</v>
      </c>
      <c r="BW10" s="53">
        <v>8.2767522641172828</v>
      </c>
      <c r="BX10" s="53">
        <v>7.9650754006149587</v>
      </c>
      <c r="BY10" s="53">
        <v>4.0224155481629955</v>
      </c>
      <c r="BZ10" s="53">
        <v>1.0641088875129867</v>
      </c>
      <c r="CA10" s="53">
        <v>3.2531928513710633</v>
      </c>
      <c r="CB10" s="53">
        <v>4.38446443000913</v>
      </c>
      <c r="CC10" s="53">
        <v>1.3736869169176522</v>
      </c>
      <c r="CD10" s="53">
        <v>7.4235762034190005</v>
      </c>
      <c r="CE10" s="58">
        <v>14.064550000000001</v>
      </c>
      <c r="CF10" s="58"/>
      <c r="CG10" s="58"/>
      <c r="CH10" s="58"/>
      <c r="CI10" s="58"/>
      <c r="CJ10" s="58"/>
      <c r="CK10" s="58"/>
      <c r="CL10" s="58"/>
      <c r="CM10" s="58"/>
      <c r="CN10" s="58"/>
      <c r="CO10" s="53">
        <v>47.99</v>
      </c>
      <c r="CP10" s="53">
        <v>6.68</v>
      </c>
      <c r="CQ10" s="53">
        <v>14.2</v>
      </c>
      <c r="CR10" s="55">
        <v>6.6</v>
      </c>
      <c r="CS10" s="53">
        <v>2.4023319999999999</v>
      </c>
      <c r="CT10" s="53">
        <v>0.79</v>
      </c>
      <c r="CU10" s="53">
        <v>14.002649999999999</v>
      </c>
      <c r="CV10" s="53">
        <v>77.69</v>
      </c>
      <c r="CW10" s="55">
        <v>8.4486220000000003</v>
      </c>
      <c r="CX10" s="55">
        <v>117.0016878932024</v>
      </c>
      <c r="CY10" s="89">
        <v>5102.0408163265311</v>
      </c>
      <c r="CZ10" s="89">
        <v>3534.026392511892</v>
      </c>
      <c r="DA10" s="89">
        <v>609.94322541046495</v>
      </c>
      <c r="DB10" s="89">
        <v>201.39634801288938</v>
      </c>
      <c r="DC10" s="89">
        <v>335.66058002148225</v>
      </c>
      <c r="DD10" s="53">
        <v>31.599999999999994</v>
      </c>
      <c r="DE10" s="58"/>
      <c r="DF10" s="58"/>
      <c r="DG10" s="58"/>
      <c r="DH10" s="58"/>
      <c r="DI10" s="89">
        <v>17598.80537509601</v>
      </c>
      <c r="DJ10" s="53">
        <v>81.349749202006379</v>
      </c>
      <c r="DK10" s="53">
        <v>67.009249743062696</v>
      </c>
      <c r="DL10" s="53">
        <v>10</v>
      </c>
      <c r="DM10" s="53">
        <v>5.5</v>
      </c>
      <c r="DN10" s="53"/>
      <c r="DO10" s="53"/>
      <c r="DP10" s="53"/>
      <c r="DQ10" s="53"/>
      <c r="DR10" s="53"/>
      <c r="DS10" s="89">
        <v>17670.243624089151</v>
      </c>
      <c r="DT10" s="53">
        <v>0.94057289439931602</v>
      </c>
      <c r="DU10" s="53">
        <v>2.3772102161100195</v>
      </c>
      <c r="DV10" s="53">
        <v>5.7714958775029448</v>
      </c>
      <c r="DW10" s="53">
        <v>5.8432630614115491</v>
      </c>
      <c r="DX10" s="53"/>
      <c r="DY10" s="53"/>
      <c r="DZ10" s="53"/>
      <c r="EA10" s="53"/>
      <c r="EB10" s="53"/>
      <c r="EC10" s="53">
        <v>20.154949121184089</v>
      </c>
      <c r="ED10" s="53">
        <v>5.288531775018261</v>
      </c>
      <c r="EE10" s="53">
        <v>0.36360521372326982</v>
      </c>
      <c r="EF10" s="53">
        <v>1.487606613106303</v>
      </c>
      <c r="EG10" s="53">
        <v>4724.3037974683548</v>
      </c>
      <c r="EH10" s="53">
        <v>1663.919413919414</v>
      </c>
      <c r="EI10" s="53">
        <v>713.51849010280807</v>
      </c>
      <c r="EJ10" s="53"/>
      <c r="EK10" s="53"/>
      <c r="EL10" s="53"/>
      <c r="EM10" s="89">
        <v>22417.826337137805</v>
      </c>
      <c r="EN10" s="53">
        <v>82.079387728628873</v>
      </c>
      <c r="EO10" s="53">
        <v>19.936849375894223</v>
      </c>
      <c r="EP10" s="53">
        <v>29.708500279382193</v>
      </c>
      <c r="EQ10" s="53">
        <v>8.7517322247095191</v>
      </c>
      <c r="ER10" s="53">
        <v>19.366825208085611</v>
      </c>
      <c r="ES10" s="53">
        <v>16.40429601294689</v>
      </c>
      <c r="ET10" s="53">
        <v>1636.405109489051</v>
      </c>
      <c r="EU10" s="53"/>
      <c r="EV10" s="53"/>
      <c r="EW10" s="53">
        <v>52.788130395810704</v>
      </c>
      <c r="EX10" s="53">
        <v>15.629768192011984</v>
      </c>
      <c r="EY10" s="53">
        <v>14.966146815693426</v>
      </c>
      <c r="EZ10" s="53">
        <v>-10.786345480201815</v>
      </c>
      <c r="FA10" s="53">
        <v>60.178425814977288</v>
      </c>
      <c r="FB10" s="53">
        <v>6.3185082155056884</v>
      </c>
      <c r="FC10" s="53">
        <v>74.654448037718836</v>
      </c>
      <c r="FD10" s="53">
        <v>36.15861170572586</v>
      </c>
      <c r="FE10" s="53">
        <v>79.833620195065976</v>
      </c>
      <c r="FF10" s="53">
        <v>335.66058002148225</v>
      </c>
      <c r="FG10" s="53">
        <v>19.054193993786676</v>
      </c>
      <c r="FH10" s="53">
        <v>4.2335766423357661</v>
      </c>
      <c r="FI10" s="53">
        <v>12.553998060477827</v>
      </c>
      <c r="FJ10" s="53">
        <v>4.4365142303286635</v>
      </c>
      <c r="FK10" s="53">
        <v>80.584192439862548</v>
      </c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2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64"/>
      <c r="GN10" s="58"/>
      <c r="GO10" s="58"/>
      <c r="GP10" s="58"/>
      <c r="GQ10" s="58"/>
      <c r="GR10" s="53"/>
      <c r="GS10" s="52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9"/>
      <c r="HF10" s="59"/>
      <c r="HG10" s="59"/>
      <c r="HH10" s="59"/>
      <c r="HI10" s="59"/>
      <c r="HJ10" s="59"/>
      <c r="HK10" s="59"/>
      <c r="HL10" s="59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</row>
    <row r="11" spans="1:330" ht="20.25" customHeight="1">
      <c r="A11" s="19">
        <v>8</v>
      </c>
      <c r="B11" s="47" t="s">
        <v>62</v>
      </c>
      <c r="C11">
        <v>14529</v>
      </c>
      <c r="D11" s="53">
        <v>11.74907</v>
      </c>
      <c r="E11" s="53">
        <v>10.40727</v>
      </c>
      <c r="F11" s="53">
        <v>8.9532290000000003</v>
      </c>
      <c r="G11" s="53">
        <v>6.3613559999999998</v>
      </c>
      <c r="H11" s="53">
        <v>20.19763</v>
      </c>
      <c r="I11" s="57">
        <v>9.8440300000000001</v>
      </c>
      <c r="J11" s="53">
        <v>20.45534768796329</v>
      </c>
      <c r="K11" s="52"/>
      <c r="L11" s="52"/>
      <c r="M11" s="52">
        <v>277</v>
      </c>
      <c r="N11" s="52">
        <v>2.1091905885936191</v>
      </c>
      <c r="O11" s="52">
        <v>46.951219512195117</v>
      </c>
      <c r="P11" s="52">
        <v>1.8656716417910446</v>
      </c>
      <c r="Q11" s="52">
        <v>48.837209302325576</v>
      </c>
      <c r="R11" s="52">
        <v>45</v>
      </c>
      <c r="S11" s="52">
        <v>11.111111111111111</v>
      </c>
      <c r="T11" s="68">
        <v>477</v>
      </c>
      <c r="U11" s="52"/>
      <c r="V11" s="52"/>
      <c r="W11" s="68">
        <v>1354</v>
      </c>
      <c r="X11" s="52">
        <v>10.232769044740024</v>
      </c>
      <c r="Y11" s="52">
        <v>3.8311298076923066</v>
      </c>
      <c r="Z11" s="52">
        <v>0.26156387665198239</v>
      </c>
      <c r="AA11" s="52">
        <v>0</v>
      </c>
      <c r="AB11" s="68">
        <v>22</v>
      </c>
      <c r="AC11" s="68">
        <v>52</v>
      </c>
      <c r="AD11" s="68">
        <v>74</v>
      </c>
      <c r="AE11" s="68">
        <v>0</v>
      </c>
      <c r="AF11" s="52"/>
      <c r="AG11" s="53">
        <v>3.9</v>
      </c>
      <c r="AH11" s="53">
        <v>21.2</v>
      </c>
      <c r="AI11" s="52">
        <v>15.887850467289724</v>
      </c>
      <c r="AJ11" s="53">
        <v>5.8823529411764781</v>
      </c>
      <c r="AK11" s="53">
        <v>17.059891107078041</v>
      </c>
      <c r="AL11" s="53">
        <v>37.661182747887949</v>
      </c>
      <c r="AM11" s="53">
        <v>16.022099447513813</v>
      </c>
      <c r="AN11" s="53">
        <v>20.900900900900901</v>
      </c>
      <c r="AO11" s="53">
        <v>21.788617886178862</v>
      </c>
      <c r="AP11" s="53"/>
      <c r="AQ11" s="53">
        <v>16.022099447513813</v>
      </c>
      <c r="AR11" s="53">
        <v>4.2</v>
      </c>
      <c r="AS11" s="53">
        <v>31.957411957411956</v>
      </c>
      <c r="AT11" s="53">
        <v>29.010349288486413</v>
      </c>
      <c r="AU11" s="53">
        <v>8.1405312767780647</v>
      </c>
      <c r="AV11" s="53"/>
      <c r="AW11" s="53"/>
      <c r="AX11" s="53"/>
      <c r="AY11" s="53"/>
      <c r="AZ11" s="53"/>
      <c r="BA11" s="52">
        <v>654.96108949416339</v>
      </c>
      <c r="BB11" s="53">
        <v>574.78632478632483</v>
      </c>
      <c r="BC11" s="53">
        <v>779.12895927601812</v>
      </c>
      <c r="BD11" s="53">
        <v>550.84208423645066</v>
      </c>
      <c r="BE11" s="53">
        <v>968</v>
      </c>
      <c r="BF11" s="53">
        <v>8.1014729950900151</v>
      </c>
      <c r="BG11" s="54">
        <v>5.8333377337252506</v>
      </c>
      <c r="BH11" s="53"/>
      <c r="BI11" s="53"/>
      <c r="BJ11" s="53"/>
      <c r="BK11" s="53">
        <v>75.380406907163618</v>
      </c>
      <c r="BL11" s="53">
        <v>4.1032655154727298</v>
      </c>
      <c r="BM11" s="53">
        <v>29.7</v>
      </c>
      <c r="BN11" s="53">
        <v>6.2919463087248326</v>
      </c>
      <c r="BO11" s="53">
        <v>22.066918029726562</v>
      </c>
      <c r="BP11" s="53">
        <v>0.22241231822070143</v>
      </c>
      <c r="BQ11" s="53">
        <v>1.4451861537402795</v>
      </c>
      <c r="BR11" s="53"/>
      <c r="BS11" s="53"/>
      <c r="BT11" s="53"/>
      <c r="BU11" s="53">
        <v>20.493500000000001</v>
      </c>
      <c r="BV11" s="53">
        <v>7.4871388998812822</v>
      </c>
      <c r="BW11" s="53">
        <v>15.293118096856414</v>
      </c>
      <c r="BX11" s="53">
        <v>12.234494477485132</v>
      </c>
      <c r="BY11" s="53">
        <v>4.6960685873175256</v>
      </c>
      <c r="BZ11" s="53">
        <v>1.2435313199969105</v>
      </c>
      <c r="CA11" s="53">
        <v>7.4843593110373057</v>
      </c>
      <c r="CB11" s="53">
        <v>7.3298833706650193</v>
      </c>
      <c r="CC11" s="53">
        <v>3.9932030586236191</v>
      </c>
      <c r="CD11" s="53">
        <v>12.790607862825365</v>
      </c>
      <c r="CE11" s="58">
        <v>18.754480000000001</v>
      </c>
      <c r="CF11" s="58"/>
      <c r="CG11" s="58"/>
      <c r="CH11" s="58"/>
      <c r="CI11" s="58"/>
      <c r="CJ11" s="58"/>
      <c r="CK11" s="58"/>
      <c r="CL11" s="58"/>
      <c r="CM11" s="58"/>
      <c r="CN11" s="58"/>
      <c r="CO11" s="53">
        <v>38.08</v>
      </c>
      <c r="CP11" s="53">
        <v>7.68</v>
      </c>
      <c r="CQ11" s="53">
        <v>14</v>
      </c>
      <c r="CR11" s="55">
        <v>19.3</v>
      </c>
      <c r="CS11" s="53">
        <v>5.1342499999999998</v>
      </c>
      <c r="CT11" s="53">
        <v>4.0199999999999996</v>
      </c>
      <c r="CU11" s="53">
        <v>35.131709999999998</v>
      </c>
      <c r="CV11" s="53">
        <v>59.55</v>
      </c>
      <c r="CW11" s="55">
        <v>14.388350000000001</v>
      </c>
      <c r="CX11" s="55">
        <v>330.3737352880446</v>
      </c>
      <c r="CY11" s="89">
        <v>11521.784018170556</v>
      </c>
      <c r="CZ11" s="89">
        <v>4336.1552756555857</v>
      </c>
      <c r="DA11" s="89">
        <v>1706.9309656548971</v>
      </c>
      <c r="DB11" s="89">
        <v>1170.0736458118247</v>
      </c>
      <c r="DC11" s="89">
        <v>1115.0113565971506</v>
      </c>
      <c r="DD11" s="53">
        <v>42.3</v>
      </c>
      <c r="DE11" s="58"/>
      <c r="DF11" s="58"/>
      <c r="DG11" s="58"/>
      <c r="DH11" s="58"/>
      <c r="DI11" s="89">
        <v>2023.377903717146</v>
      </c>
      <c r="DJ11" s="53">
        <v>69.565217391304344</v>
      </c>
      <c r="DK11" s="53">
        <v>47.244094488188978</v>
      </c>
      <c r="DL11" s="53">
        <v>21.2</v>
      </c>
      <c r="DM11" s="53">
        <v>23.4</v>
      </c>
      <c r="DN11" s="53"/>
      <c r="DO11" s="53"/>
      <c r="DP11" s="53"/>
      <c r="DQ11" s="53"/>
      <c r="DR11" s="53"/>
      <c r="DS11" s="89">
        <v>1682.1760792945477</v>
      </c>
      <c r="DT11" s="53">
        <v>9.8814229249011856</v>
      </c>
      <c r="DU11" s="53">
        <v>17.059891107078041</v>
      </c>
      <c r="DV11" s="53">
        <v>16.022099447513813</v>
      </c>
      <c r="DW11" s="53">
        <v>5.387931034482758</v>
      </c>
      <c r="DX11" s="53"/>
      <c r="DY11" s="53"/>
      <c r="DZ11" s="53"/>
      <c r="EA11" s="53"/>
      <c r="EB11" s="53"/>
      <c r="EC11" s="53">
        <v>34.049586776859506</v>
      </c>
      <c r="ED11" s="53">
        <v>8.1405312767780647</v>
      </c>
      <c r="EE11" s="53">
        <v>57.832090399271856</v>
      </c>
      <c r="EF11" s="53">
        <v>1.6786793040722681</v>
      </c>
      <c r="EG11" s="53">
        <v>2236.8421052631579</v>
      </c>
      <c r="EH11" s="53">
        <v>1056.6666666666667</v>
      </c>
      <c r="EI11" s="53">
        <v>2443.3890839011633</v>
      </c>
      <c r="EJ11" s="53"/>
      <c r="EK11" s="53"/>
      <c r="EL11" s="53"/>
      <c r="EM11" s="89">
        <v>4553.7970812488356</v>
      </c>
      <c r="EN11" s="53">
        <v>74.6875</v>
      </c>
      <c r="EO11" s="53">
        <v>17.89096493473253</v>
      </c>
      <c r="EP11" s="53">
        <v>57.095209856978848</v>
      </c>
      <c r="EQ11" s="53">
        <v>11.013698630136986</v>
      </c>
      <c r="ER11" s="53">
        <v>25.368121932317226</v>
      </c>
      <c r="ES11" s="53">
        <v>16.524144869215291</v>
      </c>
      <c r="ET11" s="53">
        <v>872.88135593220341</v>
      </c>
      <c r="EU11" s="53"/>
      <c r="EV11" s="53"/>
      <c r="EW11" s="53">
        <v>34.23010380622835</v>
      </c>
      <c r="EX11" s="53">
        <v>77.14888157811167</v>
      </c>
      <c r="EY11" s="53">
        <v>12.690329517143722</v>
      </c>
      <c r="EZ11" s="53">
        <v>15.564468920061577</v>
      </c>
      <c r="FA11" s="53">
        <v>36.331227601042116</v>
      </c>
      <c r="FB11" s="53">
        <v>-6.279373545542791</v>
      </c>
      <c r="FC11" s="53">
        <v>64.984515123109773</v>
      </c>
      <c r="FD11" s="53">
        <v>41.109952188152185</v>
      </c>
      <c r="FE11" s="53">
        <v>79.449838187702269</v>
      </c>
      <c r="FF11" s="53">
        <v>1115.0113565971506</v>
      </c>
      <c r="FG11" s="53">
        <v>8.355795148247978</v>
      </c>
      <c r="FH11" s="53">
        <v>5.3511705685618729</v>
      </c>
      <c r="FI11" s="53">
        <v>5.784588819339521</v>
      </c>
      <c r="FJ11" s="53">
        <v>4.7413793103448274</v>
      </c>
      <c r="FK11" s="53">
        <v>85.517241379310349</v>
      </c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2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64"/>
      <c r="GN11" s="58"/>
      <c r="GO11" s="58"/>
      <c r="GP11" s="58"/>
      <c r="GQ11" s="58"/>
      <c r="GR11" s="53"/>
      <c r="GS11" s="52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9"/>
      <c r="HF11" s="59"/>
      <c r="HG11" s="59"/>
      <c r="HH11" s="59"/>
      <c r="HI11" s="59"/>
      <c r="HJ11" s="59"/>
      <c r="HK11" s="59"/>
      <c r="HL11" s="59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</row>
    <row r="12" spans="1:330" ht="20.25" customHeight="1">
      <c r="A12" s="19">
        <v>9</v>
      </c>
      <c r="B12" s="47" t="s">
        <v>63</v>
      </c>
      <c r="C12">
        <v>174537</v>
      </c>
      <c r="D12" s="53">
        <v>8.3168299999999995</v>
      </c>
      <c r="E12" s="53">
        <v>11.69079</v>
      </c>
      <c r="F12" s="53">
        <v>14.696120000000001</v>
      </c>
      <c r="G12" s="53">
        <v>5.7133019999999997</v>
      </c>
      <c r="H12" s="53">
        <v>19.80847</v>
      </c>
      <c r="I12" s="57">
        <v>3.5271650000000001</v>
      </c>
      <c r="J12" s="53">
        <v>19.323515131898368</v>
      </c>
      <c r="K12" s="52"/>
      <c r="L12" s="52"/>
      <c r="M12" s="52">
        <v>440</v>
      </c>
      <c r="N12" s="52">
        <v>0.27018231165529649</v>
      </c>
      <c r="O12" s="52">
        <v>17.791411042944784</v>
      </c>
      <c r="P12" s="52">
        <v>24.407582938388625</v>
      </c>
      <c r="Q12" s="52">
        <v>64.750957854406138</v>
      </c>
      <c r="R12" s="52">
        <v>24.742268041237114</v>
      </c>
      <c r="S12" s="52">
        <v>10.902255639097744</v>
      </c>
      <c r="T12" s="68">
        <v>949</v>
      </c>
      <c r="U12" s="52"/>
      <c r="V12" s="52"/>
      <c r="W12" s="68">
        <v>54495</v>
      </c>
      <c r="X12" s="52">
        <v>33.434976808108573</v>
      </c>
      <c r="Y12" s="52">
        <v>29.63088093468393</v>
      </c>
      <c r="Z12" s="52">
        <v>3.4586063132817153</v>
      </c>
      <c r="AA12" s="52">
        <v>16</v>
      </c>
      <c r="AB12" s="68">
        <v>610</v>
      </c>
      <c r="AC12" s="68">
        <v>2526</v>
      </c>
      <c r="AD12" s="68">
        <v>3152</v>
      </c>
      <c r="AE12" s="68">
        <v>0</v>
      </c>
      <c r="AF12" s="52"/>
      <c r="AG12" s="53">
        <v>1.2</v>
      </c>
      <c r="AH12" s="53">
        <v>12.9</v>
      </c>
      <c r="AI12" s="52">
        <v>1.9366852886405894</v>
      </c>
      <c r="AJ12" s="53">
        <v>0.51741979993100529</v>
      </c>
      <c r="AK12" s="53">
        <v>1.563283731817422</v>
      </c>
      <c r="AL12" s="53">
        <v>11.66338981303525</v>
      </c>
      <c r="AM12" s="53">
        <v>4.6355953476696516</v>
      </c>
      <c r="AN12" s="53">
        <v>64.583159475924219</v>
      </c>
      <c r="AO12" s="53">
        <v>69.570808957030465</v>
      </c>
      <c r="AP12" s="53"/>
      <c r="AQ12" s="53">
        <v>4.6355953476696516</v>
      </c>
      <c r="AR12" s="53">
        <v>3.1</v>
      </c>
      <c r="AS12" s="53">
        <v>61.020773178401512</v>
      </c>
      <c r="AT12" s="53">
        <v>13.318145362825891</v>
      </c>
      <c r="AU12" s="53">
        <v>7.2841602790654978</v>
      </c>
      <c r="AV12" s="53"/>
      <c r="AW12" s="53"/>
      <c r="AX12" s="53"/>
      <c r="AY12" s="53"/>
      <c r="AZ12" s="53"/>
      <c r="BA12" s="52">
        <v>1071.2866309136182</v>
      </c>
      <c r="BB12" s="53">
        <v>900.08316008316001</v>
      </c>
      <c r="BC12" s="53">
        <v>1300.6782697722037</v>
      </c>
      <c r="BD12" s="53">
        <v>140.11320062857408</v>
      </c>
      <c r="BE12" s="53">
        <v>1090</v>
      </c>
      <c r="BF12" s="53">
        <v>9.7527472527472536</v>
      </c>
      <c r="BG12" s="54">
        <v>3.0585775457774957</v>
      </c>
      <c r="BH12" s="53"/>
      <c r="BI12" s="53"/>
      <c r="BJ12" s="53"/>
      <c r="BK12" s="53">
        <v>69.110782009594033</v>
      </c>
      <c r="BL12" s="53">
        <v>0.96906088020347059</v>
      </c>
      <c r="BM12" s="53">
        <v>0.70000000000000007</v>
      </c>
      <c r="BN12" s="53">
        <v>20.234395234395233</v>
      </c>
      <c r="BO12" s="53">
        <v>9.4038598925842578</v>
      </c>
      <c r="BP12" s="53">
        <v>8.3610695737462409E-2</v>
      </c>
      <c r="BQ12" s="53">
        <v>1.9058736643994711</v>
      </c>
      <c r="BR12" s="53"/>
      <c r="BS12" s="53"/>
      <c r="BT12" s="53"/>
      <c r="BU12" s="53">
        <v>16.78933</v>
      </c>
      <c r="BV12" s="53">
        <v>4.0432083186108727</v>
      </c>
      <c r="BW12" s="53">
        <v>6.9769924396553886</v>
      </c>
      <c r="BX12" s="53">
        <v>7.7970763318514047</v>
      </c>
      <c r="BY12" s="53">
        <v>3.2351242056614673</v>
      </c>
      <c r="BZ12" s="53">
        <v>0.96827669354231027</v>
      </c>
      <c r="CA12" s="53">
        <v>3.2144023308969434</v>
      </c>
      <c r="CB12" s="53">
        <v>3.7173787456358478</v>
      </c>
      <c r="CC12" s="53">
        <v>0.96890462914123521</v>
      </c>
      <c r="CD12" s="53">
        <v>7.4655263356190185</v>
      </c>
      <c r="CE12" s="58">
        <v>20.399509999999999</v>
      </c>
      <c r="CF12" s="58"/>
      <c r="CG12" s="58"/>
      <c r="CH12" s="58"/>
      <c r="CI12" s="58"/>
      <c r="CJ12" s="58"/>
      <c r="CK12" s="58"/>
      <c r="CL12" s="58"/>
      <c r="CM12" s="58"/>
      <c r="CN12" s="58"/>
      <c r="CO12" s="53">
        <v>47.82</v>
      </c>
      <c r="CP12" s="53">
        <v>7.99</v>
      </c>
      <c r="CQ12" s="53">
        <v>12.8</v>
      </c>
      <c r="CR12" s="55">
        <v>4.5999999999999996</v>
      </c>
      <c r="CS12" s="53">
        <v>3.0194290000000001</v>
      </c>
      <c r="CT12" s="53">
        <v>1.95</v>
      </c>
      <c r="CU12" s="53">
        <v>11.378259999999999</v>
      </c>
      <c r="CV12" s="53">
        <v>66.23</v>
      </c>
      <c r="CW12" s="55">
        <v>6.7456129999999996</v>
      </c>
      <c r="CX12" s="55">
        <v>95.108773497882979</v>
      </c>
      <c r="CY12" s="89">
        <v>4443.7569111420498</v>
      </c>
      <c r="CZ12" s="89">
        <v>3255.4701868371749</v>
      </c>
      <c r="DA12" s="89">
        <v>539.14069796089086</v>
      </c>
      <c r="DB12" s="89">
        <v>191.93638025175179</v>
      </c>
      <c r="DC12" s="89">
        <v>250.94965537393216</v>
      </c>
      <c r="DD12" s="53">
        <v>30.799999999999997</v>
      </c>
      <c r="DE12" s="58"/>
      <c r="DF12" s="58"/>
      <c r="DG12" s="58"/>
      <c r="DH12" s="58"/>
      <c r="DI12" s="89">
        <v>27294.514531126679</v>
      </c>
      <c r="DJ12" s="53">
        <v>63.976777939042094</v>
      </c>
      <c r="DK12" s="53">
        <v>61.621621621621628</v>
      </c>
      <c r="DL12" s="53">
        <v>12.9</v>
      </c>
      <c r="DM12" s="53">
        <v>3.5</v>
      </c>
      <c r="DN12" s="53"/>
      <c r="DO12" s="53"/>
      <c r="DP12" s="53"/>
      <c r="DQ12" s="53"/>
      <c r="DR12" s="53"/>
      <c r="DS12" s="89">
        <v>34527.639601751347</v>
      </c>
      <c r="DT12" s="53">
        <v>0.12169680111265646</v>
      </c>
      <c r="DU12" s="53">
        <v>1.563283731817422</v>
      </c>
      <c r="DV12" s="53">
        <v>4.6355953476696516</v>
      </c>
      <c r="DW12" s="53">
        <v>7.345779220779221</v>
      </c>
      <c r="DX12" s="53"/>
      <c r="DY12" s="53"/>
      <c r="DZ12" s="53"/>
      <c r="EA12" s="53"/>
      <c r="EB12" s="53"/>
      <c r="EC12" s="53">
        <v>20.05792903692976</v>
      </c>
      <c r="ED12" s="53">
        <v>7.2841602790654978</v>
      </c>
      <c r="EE12" s="53">
        <v>1.5156155269410736</v>
      </c>
      <c r="EF12" s="53">
        <v>1.0711512409061046</v>
      </c>
      <c r="EG12" s="53">
        <v>4608.2764162314179</v>
      </c>
      <c r="EH12" s="53">
        <v>1570.7142857142858</v>
      </c>
      <c r="EI12" s="53">
        <v>615.91525006159156</v>
      </c>
      <c r="EJ12" s="53"/>
      <c r="EK12" s="53"/>
      <c r="EL12" s="53"/>
      <c r="EM12" s="89">
        <v>32235.29432946333</v>
      </c>
      <c r="EN12" s="53">
        <v>79.5889627249923</v>
      </c>
      <c r="EO12" s="53">
        <v>20.373208022610413</v>
      </c>
      <c r="EP12" s="53">
        <v>26.073904938158915</v>
      </c>
      <c r="EQ12" s="53">
        <v>8.0619072127049485</v>
      </c>
      <c r="ER12" s="53">
        <v>20.374483206341615</v>
      </c>
      <c r="ES12" s="53">
        <v>17.820673745632188</v>
      </c>
      <c r="ET12" s="53">
        <v>1638.4353741496598</v>
      </c>
      <c r="EU12" s="53"/>
      <c r="EV12" s="53"/>
      <c r="EW12" s="53">
        <v>75.503199834847251</v>
      </c>
      <c r="EX12" s="53">
        <v>9.4530147809287346</v>
      </c>
      <c r="EY12" s="53">
        <v>12.593288935765271</v>
      </c>
      <c r="EZ12" s="53">
        <v>-8.5216697973956137</v>
      </c>
      <c r="FA12" s="53">
        <v>38.654845991085899</v>
      </c>
      <c r="FB12" s="53">
        <v>4.9446735010231029</v>
      </c>
      <c r="FC12" s="53">
        <v>69.380644886636276</v>
      </c>
      <c r="FD12" s="53">
        <v>34.446370111936773</v>
      </c>
      <c r="FE12" s="53">
        <v>80.613718411552355</v>
      </c>
      <c r="FF12" s="53">
        <v>250.94965537393216</v>
      </c>
      <c r="FG12" s="53">
        <v>25.170673790442265</v>
      </c>
      <c r="FH12" s="53">
        <v>4.73501303214596</v>
      </c>
      <c r="FI12" s="53">
        <v>17.697756203873396</v>
      </c>
      <c r="FJ12" s="53">
        <v>5.3660709865848224</v>
      </c>
      <c r="FK12" s="53">
        <v>74.959160437602108</v>
      </c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2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64"/>
      <c r="GN12" s="58"/>
      <c r="GO12" s="58"/>
      <c r="GP12" s="58"/>
      <c r="GQ12" s="58"/>
      <c r="GR12" s="53"/>
      <c r="GS12" s="52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9"/>
      <c r="HF12" s="59"/>
      <c r="HG12" s="59"/>
      <c r="HH12" s="59"/>
      <c r="HI12" s="59"/>
      <c r="HJ12" s="59"/>
      <c r="HK12" s="59"/>
      <c r="HL12" s="59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</row>
    <row r="13" spans="1:330" ht="20.25" customHeight="1">
      <c r="A13" s="19">
        <v>10</v>
      </c>
      <c r="B13" s="47" t="s">
        <v>64</v>
      </c>
      <c r="C13">
        <v>196046</v>
      </c>
      <c r="D13" s="53">
        <v>13.07076</v>
      </c>
      <c r="E13" s="53">
        <v>20.512899999999998</v>
      </c>
      <c r="F13" s="53">
        <v>20.824816000000002</v>
      </c>
      <c r="G13" s="53">
        <v>7.358816</v>
      </c>
      <c r="H13" s="53">
        <v>30.144400000000001</v>
      </c>
      <c r="I13" s="57">
        <v>8.5007199999999994</v>
      </c>
      <c r="J13" s="53">
        <v>7.3861659126803554</v>
      </c>
      <c r="K13" s="52"/>
      <c r="L13" s="52"/>
      <c r="M13" s="52">
        <v>855</v>
      </c>
      <c r="N13" s="52">
        <v>0.46640518882591364</v>
      </c>
      <c r="O13" s="52">
        <v>38.160469667318978</v>
      </c>
      <c r="P13" s="52">
        <v>5.9393939393939394</v>
      </c>
      <c r="Q13" s="52">
        <v>59.292035398230091</v>
      </c>
      <c r="R13" s="52">
        <v>49.372384937238493</v>
      </c>
      <c r="S13" s="52">
        <v>12.703583061889251</v>
      </c>
      <c r="T13" s="68">
        <v>517</v>
      </c>
      <c r="U13" s="52"/>
      <c r="V13" s="52"/>
      <c r="W13" s="68">
        <v>93735</v>
      </c>
      <c r="X13" s="52">
        <v>51.219632143208422</v>
      </c>
      <c r="Y13" s="52">
        <v>61.196808364588883</v>
      </c>
      <c r="Z13" s="52">
        <v>11.961380756147941</v>
      </c>
      <c r="AA13" s="52">
        <v>295</v>
      </c>
      <c r="AB13" s="68">
        <v>1168</v>
      </c>
      <c r="AC13" s="68">
        <v>1686</v>
      </c>
      <c r="AD13" s="68">
        <v>3149</v>
      </c>
      <c r="AE13" s="68">
        <v>814</v>
      </c>
      <c r="AF13" s="52"/>
      <c r="AG13" s="53">
        <v>6.9</v>
      </c>
      <c r="AH13" s="53">
        <v>29.3</v>
      </c>
      <c r="AI13" s="52">
        <v>10.602289696366356</v>
      </c>
      <c r="AJ13" s="53">
        <v>4.292929292929287</v>
      </c>
      <c r="AK13" s="53">
        <v>6.2585252346946962</v>
      </c>
      <c r="AL13" s="53">
        <v>30.636101615389773</v>
      </c>
      <c r="AM13" s="53">
        <v>12.599629659447709</v>
      </c>
      <c r="AN13" s="53">
        <v>45.878594249201278</v>
      </c>
      <c r="AO13" s="53">
        <v>35.426295128884419</v>
      </c>
      <c r="AP13" s="53"/>
      <c r="AQ13" s="53">
        <v>12.599629659447709</v>
      </c>
      <c r="AR13" s="53">
        <v>5.9</v>
      </c>
      <c r="AS13" s="53">
        <v>26.266961029940717</v>
      </c>
      <c r="AT13" s="53">
        <v>34.243422260856789</v>
      </c>
      <c r="AU13" s="53">
        <v>17.201426024955438</v>
      </c>
      <c r="AV13" s="53"/>
      <c r="AW13" s="53"/>
      <c r="AX13" s="53"/>
      <c r="AY13" s="53"/>
      <c r="AZ13" s="53"/>
      <c r="BA13" s="52">
        <v>611.40829694323145</v>
      </c>
      <c r="BB13" s="53">
        <v>485.87730950368314</v>
      </c>
      <c r="BC13" s="53">
        <v>782.07089210478102</v>
      </c>
      <c r="BD13" s="53">
        <v>1128.1231923988937</v>
      </c>
      <c r="BE13" s="53">
        <v>912</v>
      </c>
      <c r="BF13" s="53">
        <v>15.537685143396383</v>
      </c>
      <c r="BG13" s="54">
        <v>7.378169856838575</v>
      </c>
      <c r="BH13" s="53"/>
      <c r="BI13" s="53"/>
      <c r="BJ13" s="53"/>
      <c r="BK13" s="53">
        <v>70.982806877249104</v>
      </c>
      <c r="BL13" s="53">
        <v>2.5429828068772493</v>
      </c>
      <c r="BM13" s="53">
        <v>17.2</v>
      </c>
      <c r="BN13" s="53">
        <v>9.0942256614567363</v>
      </c>
      <c r="BO13" s="53">
        <v>23.253700966188156</v>
      </c>
      <c r="BP13" s="53">
        <v>0.78192183966621021</v>
      </c>
      <c r="BQ13" s="53">
        <v>7.8510761831849276</v>
      </c>
      <c r="BR13" s="53"/>
      <c r="BS13" s="53"/>
      <c r="BT13" s="53"/>
      <c r="BU13" s="53">
        <v>27.71367</v>
      </c>
      <c r="BV13" s="53">
        <v>6.8904369154619127</v>
      </c>
      <c r="BW13" s="53">
        <v>7.6562271247902522</v>
      </c>
      <c r="BX13" s="53">
        <v>7.9602914512877678</v>
      </c>
      <c r="BY13" s="53">
        <v>2.2821716949896955</v>
      </c>
      <c r="BZ13" s="53">
        <v>0.82604142031825389</v>
      </c>
      <c r="CA13" s="53">
        <v>7.0526031284840709</v>
      </c>
      <c r="CB13" s="53">
        <v>3.7253510816806874</v>
      </c>
      <c r="CC13" s="53">
        <v>1.2590515445341621</v>
      </c>
      <c r="CD13" s="53">
        <v>6.8448258387107677</v>
      </c>
      <c r="CE13" s="58">
        <v>25.292069999999999</v>
      </c>
      <c r="CF13" s="58"/>
      <c r="CG13" s="58"/>
      <c r="CH13" s="58"/>
      <c r="CI13" s="58"/>
      <c r="CJ13" s="58"/>
      <c r="CK13" s="58"/>
      <c r="CL13" s="58"/>
      <c r="CM13" s="58"/>
      <c r="CN13" s="58"/>
      <c r="CO13" s="53">
        <v>41.47</v>
      </c>
      <c r="CP13" s="53">
        <v>4.7300000000000004</v>
      </c>
      <c r="CQ13" s="53">
        <v>18.8</v>
      </c>
      <c r="CR13" s="55">
        <v>10</v>
      </c>
      <c r="CS13" s="53">
        <v>10.39044</v>
      </c>
      <c r="CT13" s="53">
        <v>7.77</v>
      </c>
      <c r="CU13" s="53">
        <v>23.93834</v>
      </c>
      <c r="CV13" s="53">
        <v>40.020000000000003</v>
      </c>
      <c r="CW13" s="55">
        <v>17.23404</v>
      </c>
      <c r="CX13" s="55">
        <v>235.65897799496037</v>
      </c>
      <c r="CY13" s="89">
        <v>8952.4907419687224</v>
      </c>
      <c r="CZ13" s="89">
        <v>5048.8150740132414</v>
      </c>
      <c r="DA13" s="89">
        <v>1327.239525417504</v>
      </c>
      <c r="DB13" s="89">
        <v>618.73233832875962</v>
      </c>
      <c r="DC13" s="89">
        <v>776.34840802668759</v>
      </c>
      <c r="DD13" s="53">
        <v>61.2</v>
      </c>
      <c r="DE13" s="58"/>
      <c r="DF13" s="58"/>
      <c r="DG13" s="58"/>
      <c r="DH13" s="58"/>
      <c r="DI13" s="89">
        <v>33362.892612815725</v>
      </c>
      <c r="DJ13" s="53">
        <v>54.004503055644903</v>
      </c>
      <c r="DK13" s="53">
        <v>44.509668508287291</v>
      </c>
      <c r="DL13" s="53">
        <v>29.3</v>
      </c>
      <c r="DM13" s="53">
        <v>16.100000000000001</v>
      </c>
      <c r="DN13" s="53"/>
      <c r="DO13" s="53"/>
      <c r="DP13" s="53"/>
      <c r="DQ13" s="53"/>
      <c r="DR13" s="53"/>
      <c r="DS13" s="89">
        <v>34000.033613814609</v>
      </c>
      <c r="DT13" s="53">
        <v>4.8560527228581343</v>
      </c>
      <c r="DU13" s="53">
        <v>6.2585252346946962</v>
      </c>
      <c r="DV13" s="53">
        <v>12.599629659447709</v>
      </c>
      <c r="DW13" s="53">
        <v>10.900716479017399</v>
      </c>
      <c r="DX13" s="53"/>
      <c r="DY13" s="53"/>
      <c r="DZ13" s="53"/>
      <c r="EA13" s="53"/>
      <c r="EB13" s="53"/>
      <c r="EC13" s="53">
        <v>30.398627627714941</v>
      </c>
      <c r="ED13" s="53">
        <v>17.201426024955438</v>
      </c>
      <c r="EE13" s="53">
        <v>21.411381680703613</v>
      </c>
      <c r="EF13" s="53">
        <v>1.3897729427559897</v>
      </c>
      <c r="EG13" s="53">
        <v>2186.8850154624683</v>
      </c>
      <c r="EH13" s="53">
        <v>1169.4033302497687</v>
      </c>
      <c r="EI13" s="53">
        <v>1527.1925976556522</v>
      </c>
      <c r="EJ13" s="53"/>
      <c r="EK13" s="53"/>
      <c r="EL13" s="53"/>
      <c r="EM13" s="89">
        <v>32935.295219978667</v>
      </c>
      <c r="EN13" s="53">
        <v>65.987138544993215</v>
      </c>
      <c r="EO13" s="53">
        <v>9.926071622354856</v>
      </c>
      <c r="EP13" s="53">
        <v>64.854436121899255</v>
      </c>
      <c r="EQ13" s="53">
        <v>11.125557859226202</v>
      </c>
      <c r="ER13" s="53">
        <v>6.3808169071326972</v>
      </c>
      <c r="ES13" s="53">
        <v>30.059354146406896</v>
      </c>
      <c r="ET13" s="53">
        <v>752.98387096774195</v>
      </c>
      <c r="EU13" s="53"/>
      <c r="EV13" s="53"/>
      <c r="EW13" s="53">
        <v>52.392432232514274</v>
      </c>
      <c r="EX13" s="53">
        <v>19.515444811996218</v>
      </c>
      <c r="EY13" s="53">
        <v>21.61782683485244</v>
      </c>
      <c r="EZ13" s="53">
        <v>21.705789902522469</v>
      </c>
      <c r="FA13" s="53">
        <v>54.265571960463788</v>
      </c>
      <c r="FB13" s="53">
        <v>2.8669480769779168</v>
      </c>
      <c r="FC13" s="53">
        <v>103.39353380867425</v>
      </c>
      <c r="FD13" s="53">
        <v>44.96692838606053</v>
      </c>
      <c r="FE13" s="53">
        <v>83.255235727264036</v>
      </c>
      <c r="FF13" s="53">
        <v>776.34840802668759</v>
      </c>
      <c r="FG13" s="53">
        <v>19.634154954445933</v>
      </c>
      <c r="FH13" s="53">
        <v>6.1424474187380502</v>
      </c>
      <c r="FI13" s="53">
        <v>8.1864128873037068</v>
      </c>
      <c r="FJ13" s="53">
        <v>1.04779287500845</v>
      </c>
      <c r="FK13" s="53">
        <v>81.820793618603389</v>
      </c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2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64"/>
      <c r="GN13" s="58"/>
      <c r="GO13" s="58"/>
      <c r="GP13" s="58"/>
      <c r="GQ13" s="58"/>
      <c r="GR13" s="53"/>
      <c r="GS13" s="52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9"/>
      <c r="HF13" s="59"/>
      <c r="HG13" s="59"/>
      <c r="HH13" s="59"/>
      <c r="HI13" s="59"/>
      <c r="HJ13" s="59"/>
      <c r="HK13" s="59"/>
      <c r="HL13" s="59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</row>
    <row r="14" spans="1:330" ht="20.25" customHeight="1">
      <c r="A14" s="19">
        <v>11</v>
      </c>
      <c r="B14" s="47" t="s">
        <v>65</v>
      </c>
      <c r="C14">
        <v>6040</v>
      </c>
      <c r="D14" s="53">
        <v>10.03121</v>
      </c>
      <c r="E14" s="53">
        <v>10.29505</v>
      </c>
      <c r="F14" s="53">
        <v>8.4939719999999994</v>
      </c>
      <c r="G14" s="53">
        <v>4.8624790000000004</v>
      </c>
      <c r="H14" s="53">
        <v>12.637</v>
      </c>
      <c r="I14" s="57">
        <v>7.8343809999999996</v>
      </c>
      <c r="J14" s="53">
        <v>36.781852872588509</v>
      </c>
      <c r="K14" s="52"/>
      <c r="L14" s="52"/>
      <c r="M14" s="52">
        <v>96</v>
      </c>
      <c r="N14" s="52">
        <v>1.7244476378659959</v>
      </c>
      <c r="O14" s="52">
        <v>45.614035087719294</v>
      </c>
      <c r="P14" s="52">
        <v>0</v>
      </c>
      <c r="Q14" s="52">
        <v>21.739130434782609</v>
      </c>
      <c r="R14" s="52">
        <v>52.380952380952387</v>
      </c>
      <c r="S14" s="52">
        <v>17.142857142857142</v>
      </c>
      <c r="T14" s="68">
        <v>486</v>
      </c>
      <c r="U14" s="52"/>
      <c r="V14" s="52"/>
      <c r="W14" s="68">
        <v>405</v>
      </c>
      <c r="X14" s="52">
        <v>7.2619688004303384</v>
      </c>
      <c r="Y14" s="52">
        <v>3.4238069895334462</v>
      </c>
      <c r="Z14" s="52">
        <v>0.25898348980252511</v>
      </c>
      <c r="AA14" s="52">
        <v>0</v>
      </c>
      <c r="AB14" s="68">
        <v>5</v>
      </c>
      <c r="AC14" s="68">
        <v>13</v>
      </c>
      <c r="AD14" s="68">
        <v>18</v>
      </c>
      <c r="AE14" s="68">
        <v>0</v>
      </c>
      <c r="AF14" s="52"/>
      <c r="AG14" s="53">
        <v>3.6</v>
      </c>
      <c r="AH14" s="53">
        <v>33.299999999999997</v>
      </c>
      <c r="AI14" s="52">
        <v>3.0769230769230802</v>
      </c>
      <c r="AJ14" s="53">
        <v>0</v>
      </c>
      <c r="AK14" s="53">
        <v>10.550458715596331</v>
      </c>
      <c r="AL14" s="53">
        <v>40.012886597938149</v>
      </c>
      <c r="AM14" s="53">
        <v>17.241379310344829</v>
      </c>
      <c r="AN14" s="53">
        <v>22.767857142857142</v>
      </c>
      <c r="AO14" s="53">
        <v>24.840085287846481</v>
      </c>
      <c r="AP14" s="53"/>
      <c r="AQ14" s="53">
        <v>17.241379310344829</v>
      </c>
      <c r="AR14" s="53">
        <v>2.9</v>
      </c>
      <c r="AS14" s="53">
        <v>43.656573399770025</v>
      </c>
      <c r="AT14" s="53">
        <v>27.613636363636363</v>
      </c>
      <c r="AU14" s="53">
        <v>7.763401109057301</v>
      </c>
      <c r="AV14" s="53"/>
      <c r="AW14" s="53"/>
      <c r="AX14" s="53"/>
      <c r="AY14" s="53"/>
      <c r="AZ14" s="53"/>
      <c r="BA14" s="52">
        <v>618.97123893805315</v>
      </c>
      <c r="BB14" s="53">
        <v>528.86792452830184</v>
      </c>
      <c r="BC14" s="53">
        <v>729.75113122171945</v>
      </c>
      <c r="BD14" s="53">
        <v>0</v>
      </c>
      <c r="BE14" s="53">
        <v>975</v>
      </c>
      <c r="BF14" s="53">
        <v>10.044642857142858</v>
      </c>
      <c r="BG14" s="54">
        <v>4.868596101808718</v>
      </c>
      <c r="BH14" s="53"/>
      <c r="BI14" s="53"/>
      <c r="BJ14" s="53"/>
      <c r="BK14" s="53">
        <v>80.186385737439224</v>
      </c>
      <c r="BL14" s="53">
        <v>2.1880064829821722</v>
      </c>
      <c r="BM14" s="53">
        <v>93.300000000000011</v>
      </c>
      <c r="BN14" s="53">
        <v>2.8103789592760182</v>
      </c>
      <c r="BO14" s="53">
        <v>7.6062639821029094</v>
      </c>
      <c r="BP14" s="53">
        <v>0.20016012810248196</v>
      </c>
      <c r="BQ14" s="53">
        <v>0.64735394076711439</v>
      </c>
      <c r="BR14" s="53"/>
      <c r="BS14" s="53"/>
      <c r="BT14" s="53"/>
      <c r="BU14" s="53">
        <v>17.952909999999999</v>
      </c>
      <c r="BV14" s="53">
        <v>8.141813646891146</v>
      </c>
      <c r="BW14" s="53">
        <v>15.821058374249864</v>
      </c>
      <c r="BX14" s="53">
        <v>11.32933260592835</v>
      </c>
      <c r="BY14" s="53">
        <v>4.9099836333878883</v>
      </c>
      <c r="BZ14" s="53">
        <v>1.2911438443353338</v>
      </c>
      <c r="CA14" s="53">
        <v>8.0196399345335507</v>
      </c>
      <c r="CB14" s="53">
        <v>6.9103473358792504</v>
      </c>
      <c r="CC14" s="53">
        <v>3.4733587925077289</v>
      </c>
      <c r="CD14" s="53">
        <v>10.638297872340425</v>
      </c>
      <c r="CE14" s="58">
        <v>12.07596</v>
      </c>
      <c r="CF14" s="58"/>
      <c r="CG14" s="58"/>
      <c r="CH14" s="58"/>
      <c r="CI14" s="58"/>
      <c r="CJ14" s="58"/>
      <c r="CK14" s="58"/>
      <c r="CL14" s="58"/>
      <c r="CM14" s="58"/>
      <c r="CN14" s="58"/>
      <c r="CO14" s="53">
        <v>39.72</v>
      </c>
      <c r="CP14" s="53">
        <v>4.9000000000000004</v>
      </c>
      <c r="CQ14" s="53">
        <v>8.1999999999999993</v>
      </c>
      <c r="CR14" s="55">
        <v>4.9000000000000004</v>
      </c>
      <c r="CS14" s="53">
        <v>10.96522</v>
      </c>
      <c r="CT14" s="53">
        <v>1.1299999999999999</v>
      </c>
      <c r="CU14" s="53">
        <v>37.769309999999997</v>
      </c>
      <c r="CV14" s="53">
        <v>68.819999999999993</v>
      </c>
      <c r="CW14" s="55">
        <v>17.44191</v>
      </c>
      <c r="CX14" s="55">
        <v>132.4503311258278</v>
      </c>
      <c r="CY14" s="89">
        <v>6241.7218543046356</v>
      </c>
      <c r="CZ14" s="89">
        <v>2533.1125827814571</v>
      </c>
      <c r="DA14" s="89">
        <v>943.70860927152319</v>
      </c>
      <c r="DB14" s="89">
        <v>1854.3046357615895</v>
      </c>
      <c r="DC14" s="89">
        <v>397.35099337748346</v>
      </c>
      <c r="DD14" s="53">
        <v>13.099999999999994</v>
      </c>
      <c r="DE14" s="58"/>
      <c r="DF14" s="58"/>
      <c r="DG14" s="58"/>
      <c r="DH14" s="58"/>
      <c r="DI14" s="89">
        <v>873.19845746289775</v>
      </c>
      <c r="DJ14" s="53">
        <v>67.1875</v>
      </c>
      <c r="DK14" s="53">
        <v>51.724137931034484</v>
      </c>
      <c r="DL14" s="53">
        <v>33.299999999999997</v>
      </c>
      <c r="DM14" s="53">
        <v>16.2</v>
      </c>
      <c r="DN14" s="53"/>
      <c r="DO14" s="53"/>
      <c r="DP14" s="53"/>
      <c r="DQ14" s="53"/>
      <c r="DR14" s="53"/>
      <c r="DS14" s="89">
        <v>735.44316653347062</v>
      </c>
      <c r="DT14" s="53">
        <v>19.791666666666664</v>
      </c>
      <c r="DU14" s="53">
        <v>10.550458715596331</v>
      </c>
      <c r="DV14" s="53">
        <v>17.241379310344829</v>
      </c>
      <c r="DW14" s="53">
        <v>5.5248618784530388</v>
      </c>
      <c r="DX14" s="53"/>
      <c r="DY14" s="53"/>
      <c r="DZ14" s="53"/>
      <c r="EA14" s="53"/>
      <c r="EB14" s="53"/>
      <c r="EC14" s="53">
        <v>26.525198938992045</v>
      </c>
      <c r="ED14" s="53">
        <v>7.763401109057301</v>
      </c>
      <c r="EE14" s="53">
        <v>102.10765441920307</v>
      </c>
      <c r="EF14" s="53">
        <v>2.4881604030603417</v>
      </c>
      <c r="EG14" s="53">
        <v>2108.9108910891091</v>
      </c>
      <c r="EH14" s="53">
        <v>931.0344827586207</v>
      </c>
      <c r="EI14" s="53">
        <v>1009.933774834437</v>
      </c>
      <c r="EJ14" s="53"/>
      <c r="EK14" s="53"/>
      <c r="EL14" s="53"/>
      <c r="EM14" s="89">
        <v>1848.1268106944772</v>
      </c>
      <c r="EN14" s="53">
        <v>74.132138857782763</v>
      </c>
      <c r="EO14" s="53">
        <v>22.433460076045627</v>
      </c>
      <c r="EP14" s="53">
        <v>52.756120108101278</v>
      </c>
      <c r="EQ14" s="53">
        <v>7.2715143428952631</v>
      </c>
      <c r="ER14" s="53">
        <v>32.446134347275027</v>
      </c>
      <c r="ES14" s="53">
        <v>19.113054341036854</v>
      </c>
      <c r="ET14" s="53">
        <v>787.94642857142856</v>
      </c>
      <c r="EU14" s="53"/>
      <c r="EV14" s="53"/>
      <c r="EW14" s="53">
        <v>103.22580645161294</v>
      </c>
      <c r="EX14" s="53">
        <v>95.747480403135526</v>
      </c>
      <c r="EY14" s="53">
        <v>17.022858812399143</v>
      </c>
      <c r="EZ14" s="53">
        <v>-13.040847201210282</v>
      </c>
      <c r="FA14" s="53">
        <v>41.535615171137835</v>
      </c>
      <c r="FB14" s="53">
        <v>-15.34247156969813</v>
      </c>
      <c r="FC14" s="53">
        <v>103.37228642972207</v>
      </c>
      <c r="FD14" s="53">
        <v>41.558922815299866</v>
      </c>
      <c r="FE14" s="53">
        <v>77.664974619289339</v>
      </c>
      <c r="FF14" s="53">
        <v>397.35099337748346</v>
      </c>
      <c r="FG14" s="53">
        <v>10.92436974789916</v>
      </c>
      <c r="FH14" s="53">
        <v>8.6021505376344098</v>
      </c>
      <c r="FI14" s="53">
        <v>15.080160320641284</v>
      </c>
      <c r="FJ14" s="53">
        <v>13.984962406015036</v>
      </c>
      <c r="FK14" s="53">
        <v>77.944862155388478</v>
      </c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2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64"/>
      <c r="GN14" s="58"/>
      <c r="GO14" s="58"/>
      <c r="GP14" s="58"/>
      <c r="GQ14" s="58"/>
      <c r="GR14" s="53"/>
      <c r="GS14" s="52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9"/>
      <c r="HF14" s="59"/>
      <c r="HG14" s="59"/>
      <c r="HH14" s="59"/>
      <c r="HI14" s="59"/>
      <c r="HJ14" s="59"/>
      <c r="HK14" s="59"/>
      <c r="HL14" s="59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</row>
    <row r="15" spans="1:330" ht="20.25" customHeight="1">
      <c r="A15" s="19">
        <v>12</v>
      </c>
      <c r="B15" s="47" t="s">
        <v>66</v>
      </c>
      <c r="C15">
        <v>38299</v>
      </c>
      <c r="D15" s="53">
        <v>10.580109999999999</v>
      </c>
      <c r="E15" s="53">
        <v>16.580159999999999</v>
      </c>
      <c r="F15" s="53">
        <v>17.837319999999998</v>
      </c>
      <c r="G15" s="53">
        <v>5.8833320000000002</v>
      </c>
      <c r="H15" s="53">
        <v>15.132400000000001</v>
      </c>
      <c r="I15" s="57">
        <v>11.39958</v>
      </c>
      <c r="J15" s="53">
        <v>18.46268253109789</v>
      </c>
      <c r="K15" s="52"/>
      <c r="L15" s="52"/>
      <c r="M15" s="52">
        <v>1169</v>
      </c>
      <c r="N15" s="52">
        <v>3.3309588260435961</v>
      </c>
      <c r="O15" s="52">
        <v>55.052790346907997</v>
      </c>
      <c r="P15" s="52">
        <v>3.1050228310502281</v>
      </c>
      <c r="Q15" s="52">
        <v>50.896057347670251</v>
      </c>
      <c r="R15" s="52">
        <v>52.06349206349207</v>
      </c>
      <c r="S15" s="52">
        <v>10.526315789473683</v>
      </c>
      <c r="T15" s="68">
        <v>532</v>
      </c>
      <c r="U15" s="52"/>
      <c r="V15" s="52"/>
      <c r="W15" s="68">
        <v>2922</v>
      </c>
      <c r="X15" s="52">
        <v>8.1672582944349728</v>
      </c>
      <c r="Y15" s="52">
        <v>4.2620406805963569</v>
      </c>
      <c r="Z15" s="52">
        <v>0.39240996514779919</v>
      </c>
      <c r="AA15" s="52">
        <v>3</v>
      </c>
      <c r="AB15" s="68">
        <v>39</v>
      </c>
      <c r="AC15" s="68">
        <v>145</v>
      </c>
      <c r="AD15" s="68">
        <v>187</v>
      </c>
      <c r="AE15" s="68">
        <v>0</v>
      </c>
      <c r="AF15" s="52"/>
      <c r="AG15" s="53">
        <v>3.7</v>
      </c>
      <c r="AH15" s="53">
        <v>31.4</v>
      </c>
      <c r="AI15" s="52">
        <v>16.969696969696969</v>
      </c>
      <c r="AJ15" s="53">
        <v>4.5267489711934132</v>
      </c>
      <c r="AK15" s="53">
        <v>17.046750285062714</v>
      </c>
      <c r="AL15" s="53">
        <v>42.58804258804259</v>
      </c>
      <c r="AM15" s="53">
        <v>17.237442922374431</v>
      </c>
      <c r="AN15" s="53">
        <v>22.981366459627328</v>
      </c>
      <c r="AO15" s="53">
        <v>21.204041538029749</v>
      </c>
      <c r="AP15" s="53"/>
      <c r="AQ15" s="53">
        <v>17.237442922374431</v>
      </c>
      <c r="AR15" s="53">
        <v>1.3</v>
      </c>
      <c r="AS15" s="53">
        <v>31.546851178609124</v>
      </c>
      <c r="AT15" s="53">
        <v>30.707246376811593</v>
      </c>
      <c r="AU15" s="53">
        <v>6.5538544184797214</v>
      </c>
      <c r="AV15" s="53"/>
      <c r="AW15" s="53"/>
      <c r="AX15" s="53"/>
      <c r="AY15" s="53"/>
      <c r="AZ15" s="53"/>
      <c r="BA15" s="52">
        <v>667.67272727272723</v>
      </c>
      <c r="BB15" s="53">
        <v>586.17957746478874</v>
      </c>
      <c r="BC15" s="53">
        <v>789.96899911426044</v>
      </c>
      <c r="BD15" s="53">
        <v>379.5191267692469</v>
      </c>
      <c r="BE15" s="53">
        <v>965</v>
      </c>
      <c r="BF15" s="53">
        <v>9.0425531914893629</v>
      </c>
      <c r="BG15" s="54">
        <v>5.2112746938987815</v>
      </c>
      <c r="BH15" s="53"/>
      <c r="BI15" s="53"/>
      <c r="BJ15" s="53"/>
      <c r="BK15" s="53">
        <v>75.028870321309682</v>
      </c>
      <c r="BL15" s="53">
        <v>3.9195706813395828</v>
      </c>
      <c r="BM15" s="53">
        <v>38.200000000000003</v>
      </c>
      <c r="BN15" s="53">
        <v>5.9183300876338851</v>
      </c>
      <c r="BO15" s="53">
        <v>17.304438766576556</v>
      </c>
      <c r="BP15" s="53">
        <v>0.27770251964237336</v>
      </c>
      <c r="BQ15" s="53">
        <v>2.917333608715857</v>
      </c>
      <c r="BR15" s="53"/>
      <c r="BS15" s="53"/>
      <c r="BT15" s="53"/>
      <c r="BU15" s="53">
        <v>16.962060000000001</v>
      </c>
      <c r="BV15" s="53">
        <v>6.9235966277942591</v>
      </c>
      <c r="BW15" s="53">
        <v>14.095053013632079</v>
      </c>
      <c r="BX15" s="53">
        <v>10.751336057843446</v>
      </c>
      <c r="BY15" s="53">
        <v>4.2296590551856195</v>
      </c>
      <c r="BZ15" s="53">
        <v>0.97167843159669631</v>
      </c>
      <c r="CA15" s="53">
        <v>6.4588036923780399</v>
      </c>
      <c r="CB15" s="53">
        <v>5.9358120659598184</v>
      </c>
      <c r="CC15" s="53">
        <v>2.7407047526506818</v>
      </c>
      <c r="CD15" s="53">
        <v>11.231459518161813</v>
      </c>
      <c r="CE15" s="58">
        <v>19.98789</v>
      </c>
      <c r="CF15" s="58"/>
      <c r="CG15" s="58"/>
      <c r="CH15" s="58"/>
      <c r="CI15" s="58"/>
      <c r="CJ15" s="58"/>
      <c r="CK15" s="58"/>
      <c r="CL15" s="58"/>
      <c r="CM15" s="58"/>
      <c r="CN15" s="58"/>
      <c r="CO15" s="53">
        <v>42.82</v>
      </c>
      <c r="CP15" s="53">
        <v>5.41</v>
      </c>
      <c r="CQ15" s="53">
        <v>12.1</v>
      </c>
      <c r="CR15" s="55">
        <v>18</v>
      </c>
      <c r="CS15" s="53">
        <v>7.4372720000000001</v>
      </c>
      <c r="CT15" s="53">
        <v>1.6</v>
      </c>
      <c r="CU15" s="53">
        <v>28.22964</v>
      </c>
      <c r="CV15" s="53">
        <v>69.67</v>
      </c>
      <c r="CW15" s="55">
        <v>16.231819999999999</v>
      </c>
      <c r="CX15" s="55">
        <v>156.66205383952584</v>
      </c>
      <c r="CY15" s="89">
        <v>10585.13277109063</v>
      </c>
      <c r="CZ15" s="89">
        <v>5681.6104859134703</v>
      </c>
      <c r="DA15" s="89">
        <v>1561.3984699339408</v>
      </c>
      <c r="DB15" s="89">
        <v>373.37789498420324</v>
      </c>
      <c r="DC15" s="89">
        <v>840.75302227212194</v>
      </c>
      <c r="DD15" s="53">
        <v>45.3</v>
      </c>
      <c r="DE15" s="58"/>
      <c r="DF15" s="58"/>
      <c r="DG15" s="58"/>
      <c r="DH15" s="58"/>
      <c r="DI15" s="89">
        <v>6417.8979925476815</v>
      </c>
      <c r="DJ15" s="53">
        <v>68.937048503611976</v>
      </c>
      <c r="DK15" s="53">
        <v>51.069518716577548</v>
      </c>
      <c r="DL15" s="53">
        <v>31.4</v>
      </c>
      <c r="DM15" s="53">
        <v>24</v>
      </c>
      <c r="DN15" s="53"/>
      <c r="DO15" s="53"/>
      <c r="DP15" s="53"/>
      <c r="DQ15" s="53"/>
      <c r="DR15" s="53"/>
      <c r="DS15" s="89">
        <v>5418.8450550533607</v>
      </c>
      <c r="DT15" s="53">
        <v>16.0188457008245</v>
      </c>
      <c r="DU15" s="53">
        <v>17.046750285062714</v>
      </c>
      <c r="DV15" s="53">
        <v>17.237442922374431</v>
      </c>
      <c r="DW15" s="53">
        <v>6.0420909708078749</v>
      </c>
      <c r="DX15" s="53"/>
      <c r="DY15" s="53"/>
      <c r="DZ15" s="53"/>
      <c r="EA15" s="53"/>
      <c r="EB15" s="53"/>
      <c r="EC15" s="53">
        <v>30.657604702424692</v>
      </c>
      <c r="ED15" s="53">
        <v>6.5538544184797214</v>
      </c>
      <c r="EE15" s="53">
        <v>67.931413060433911</v>
      </c>
      <c r="EF15" s="53">
        <v>2.0330040930328783</v>
      </c>
      <c r="EG15" s="53">
        <v>2306.4159292035397</v>
      </c>
      <c r="EH15" s="53">
        <v>993.33333333333337</v>
      </c>
      <c r="EI15" s="53">
        <v>2169.7694456774325</v>
      </c>
      <c r="EJ15" s="53"/>
      <c r="EK15" s="53"/>
      <c r="EL15" s="53"/>
      <c r="EM15" s="89">
        <v>10261.354917290626</v>
      </c>
      <c r="EN15" s="53">
        <v>76.906361122086125</v>
      </c>
      <c r="EO15" s="53">
        <v>16.249425815342214</v>
      </c>
      <c r="EP15" s="53">
        <v>58.179451428391872</v>
      </c>
      <c r="EQ15" s="53">
        <v>11.703831464826907</v>
      </c>
      <c r="ER15" s="53">
        <v>21.803903453054627</v>
      </c>
      <c r="ES15" s="53">
        <v>18.039482641252551</v>
      </c>
      <c r="ET15" s="53">
        <v>865.23178807947022</v>
      </c>
      <c r="EU15" s="53"/>
      <c r="EV15" s="53"/>
      <c r="EW15" s="53">
        <v>39.998190045248855</v>
      </c>
      <c r="EX15" s="53">
        <v>97.003958647794235</v>
      </c>
      <c r="EY15" s="53">
        <v>9.7112008259610416</v>
      </c>
      <c r="EZ15" s="53">
        <v>7.6326071139113143</v>
      </c>
      <c r="FA15" s="53">
        <v>39.92272767737915</v>
      </c>
      <c r="FB15" s="53">
        <v>-6.6945347701643803</v>
      </c>
      <c r="FC15" s="53">
        <v>83.856132900286269</v>
      </c>
      <c r="FD15" s="53">
        <v>48.618678439638671</v>
      </c>
      <c r="FE15" s="53">
        <v>78.833433553818395</v>
      </c>
      <c r="FF15" s="53">
        <v>840.75302227212194</v>
      </c>
      <c r="FG15" s="53">
        <v>9.0982940698619004</v>
      </c>
      <c r="FH15" s="53">
        <v>4.9008168028004668</v>
      </c>
      <c r="FI15" s="53">
        <v>6.8064780953802533</v>
      </c>
      <c r="FJ15" s="53">
        <v>5.5679785330948119</v>
      </c>
      <c r="FK15" s="53">
        <v>84.488670244484197</v>
      </c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2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64"/>
      <c r="GN15" s="58"/>
      <c r="GO15" s="58"/>
      <c r="GP15" s="58"/>
      <c r="GQ15" s="58"/>
      <c r="GR15" s="53"/>
      <c r="GS15" s="52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9"/>
      <c r="HF15" s="59"/>
      <c r="HG15" s="59"/>
      <c r="HH15" s="59"/>
      <c r="HI15" s="59"/>
      <c r="HJ15" s="59"/>
      <c r="HK15" s="59"/>
      <c r="HL15" s="59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</row>
    <row r="16" spans="1:330" ht="20.25" customHeight="1">
      <c r="A16" s="19">
        <v>13</v>
      </c>
      <c r="B16" s="47" t="s">
        <v>67</v>
      </c>
      <c r="C16">
        <v>126960</v>
      </c>
      <c r="D16" s="53">
        <v>11.101319999999999</v>
      </c>
      <c r="E16" s="53">
        <v>12.4613</v>
      </c>
      <c r="F16" s="53">
        <v>16.900621999999998</v>
      </c>
      <c r="G16" s="53">
        <v>3.0187219999999999</v>
      </c>
      <c r="H16" s="53">
        <v>14.906029999999999</v>
      </c>
      <c r="I16" s="57">
        <v>9.6526580000000006</v>
      </c>
      <c r="J16" s="53">
        <v>12.561630645367117</v>
      </c>
      <c r="K16" s="52"/>
      <c r="L16" s="52"/>
      <c r="M16" s="52">
        <v>1145</v>
      </c>
      <c r="N16" s="52">
        <v>1.0251497434887322</v>
      </c>
      <c r="O16" s="52">
        <v>36.850649350649348</v>
      </c>
      <c r="P16" s="52">
        <v>3.0276046304541406</v>
      </c>
      <c r="Q16" s="52">
        <v>43.432574430823117</v>
      </c>
      <c r="R16" s="52">
        <v>40.281690140845072</v>
      </c>
      <c r="S16" s="52">
        <v>7.7262693156732896</v>
      </c>
      <c r="T16" s="68">
        <v>697</v>
      </c>
      <c r="U16" s="52"/>
      <c r="V16" s="52"/>
      <c r="W16" s="68">
        <v>27769</v>
      </c>
      <c r="X16" s="52">
        <v>24.721571839361872</v>
      </c>
      <c r="Y16" s="52">
        <v>18.797850248219689</v>
      </c>
      <c r="Z16" s="52">
        <v>1.3790886170194765</v>
      </c>
      <c r="AA16" s="52">
        <v>91</v>
      </c>
      <c r="AB16" s="68">
        <v>323</v>
      </c>
      <c r="AC16" s="68">
        <v>908</v>
      </c>
      <c r="AD16" s="68">
        <v>1322</v>
      </c>
      <c r="AE16" s="68">
        <v>22</v>
      </c>
      <c r="AF16" s="52"/>
      <c r="AG16" s="53">
        <v>3.6</v>
      </c>
      <c r="AH16" s="53">
        <v>18.7</v>
      </c>
      <c r="AI16" s="52">
        <v>10.561370123691731</v>
      </c>
      <c r="AJ16" s="53">
        <v>3.9196940726577481</v>
      </c>
      <c r="AK16" s="53">
        <v>12.893128633179312</v>
      </c>
      <c r="AL16" s="53">
        <v>29.916604720312211</v>
      </c>
      <c r="AM16" s="53">
        <v>12.016141085039605</v>
      </c>
      <c r="AN16" s="53">
        <v>34.550059594755659</v>
      </c>
      <c r="AO16" s="53">
        <v>28.039482238903009</v>
      </c>
      <c r="AP16" s="53"/>
      <c r="AQ16" s="53">
        <v>12.016141085039605</v>
      </c>
      <c r="AR16" s="53">
        <v>3.5</v>
      </c>
      <c r="AS16" s="53">
        <v>29.035788742182074</v>
      </c>
      <c r="AT16" s="53">
        <v>27.784001792516243</v>
      </c>
      <c r="AU16" s="53">
        <v>5.3598389531957729</v>
      </c>
      <c r="AV16" s="53"/>
      <c r="AW16" s="53"/>
      <c r="AX16" s="53"/>
      <c r="AY16" s="53"/>
      <c r="AZ16" s="53"/>
      <c r="BA16" s="52">
        <v>830.81658729236847</v>
      </c>
      <c r="BB16" s="53">
        <v>656.35265133740029</v>
      </c>
      <c r="BC16" s="53">
        <v>1062.3282652500459</v>
      </c>
      <c r="BD16" s="53">
        <v>402.72534240004296</v>
      </c>
      <c r="BE16" s="53">
        <v>1021</v>
      </c>
      <c r="BF16" s="53">
        <v>10.522812537819194</v>
      </c>
      <c r="BG16" s="54">
        <v>4.956939707057809</v>
      </c>
      <c r="BH16" s="53"/>
      <c r="BI16" s="53"/>
      <c r="BJ16" s="53"/>
      <c r="BK16" s="53">
        <v>74.621435342950107</v>
      </c>
      <c r="BL16" s="53">
        <v>0.81734095160009224</v>
      </c>
      <c r="BM16" s="53">
        <v>5</v>
      </c>
      <c r="BN16" s="53">
        <v>6.4649864543140954</v>
      </c>
      <c r="BO16" s="53">
        <v>15.783135502080667</v>
      </c>
      <c r="BP16" s="53">
        <v>0.27132874292881459</v>
      </c>
      <c r="BQ16" s="53">
        <v>2.8511721955717997</v>
      </c>
      <c r="BR16" s="53"/>
      <c r="BS16" s="53"/>
      <c r="BT16" s="53"/>
      <c r="BU16" s="53">
        <v>21.468599999999999</v>
      </c>
      <c r="BV16" s="53">
        <v>4.4730642018938882</v>
      </c>
      <c r="BW16" s="53">
        <v>8.1118534561873652</v>
      </c>
      <c r="BX16" s="53">
        <v>10.153812268272091</v>
      </c>
      <c r="BY16" s="53">
        <v>2.6247200910392423</v>
      </c>
      <c r="BZ16" s="53">
        <v>0.51943761242245146</v>
      </c>
      <c r="CA16" s="53">
        <v>4.741015381226827</v>
      </c>
      <c r="CB16" s="53">
        <v>3.5029918138100657</v>
      </c>
      <c r="CC16" s="53">
        <v>1.6032818178480968</v>
      </c>
      <c r="CD16" s="53">
        <v>10.124444770749973</v>
      </c>
      <c r="CE16" s="58">
        <v>20.329820000000002</v>
      </c>
      <c r="CF16" s="58"/>
      <c r="CG16" s="58"/>
      <c r="CH16" s="58"/>
      <c r="CI16" s="58"/>
      <c r="CJ16" s="58"/>
      <c r="CK16" s="58"/>
      <c r="CL16" s="58"/>
      <c r="CM16" s="58"/>
      <c r="CN16" s="58"/>
      <c r="CO16" s="53">
        <v>43.28</v>
      </c>
      <c r="CP16" s="53">
        <v>4.8499999999999996</v>
      </c>
      <c r="CQ16" s="53">
        <v>13.5</v>
      </c>
      <c r="CR16" s="55">
        <v>14.7</v>
      </c>
      <c r="CS16" s="53">
        <v>5.6866250000000003</v>
      </c>
      <c r="CT16" s="53">
        <v>1.36</v>
      </c>
      <c r="CU16" s="53">
        <v>29.659369999999999</v>
      </c>
      <c r="CV16" s="53">
        <v>60.7</v>
      </c>
      <c r="CW16" s="55">
        <v>11.894220000000001</v>
      </c>
      <c r="CX16" s="55">
        <v>119.72274732199118</v>
      </c>
      <c r="CY16" s="89">
        <v>6161.7832388153747</v>
      </c>
      <c r="CZ16" s="89">
        <v>3212.0352867044739</v>
      </c>
      <c r="DA16" s="89">
        <v>1209.0422180214241</v>
      </c>
      <c r="DB16" s="89">
        <v>265.43793320730941</v>
      </c>
      <c r="DC16" s="89">
        <v>792.37555135475736</v>
      </c>
      <c r="DD16" s="53">
        <v>41</v>
      </c>
      <c r="DE16" s="58"/>
      <c r="DF16" s="58"/>
      <c r="DG16" s="58"/>
      <c r="DH16" s="58"/>
      <c r="DI16" s="89">
        <v>30133.706776425795</v>
      </c>
      <c r="DJ16" s="53">
        <v>60.080520284917924</v>
      </c>
      <c r="DK16" s="53">
        <v>33.486502010338889</v>
      </c>
      <c r="DL16" s="53">
        <v>18.7</v>
      </c>
      <c r="DM16" s="53">
        <v>18.899999999999999</v>
      </c>
      <c r="DN16" s="53"/>
      <c r="DO16" s="53"/>
      <c r="DP16" s="53"/>
      <c r="DQ16" s="53"/>
      <c r="DR16" s="53"/>
      <c r="DS16" s="89">
        <v>22130.621759088797</v>
      </c>
      <c r="DT16" s="53">
        <v>9.7170971709717104</v>
      </c>
      <c r="DU16" s="53">
        <v>12.893128633179312</v>
      </c>
      <c r="DV16" s="53">
        <v>12.016141085039605</v>
      </c>
      <c r="DW16" s="53">
        <v>7.4190177638453498</v>
      </c>
      <c r="DX16" s="53"/>
      <c r="DY16" s="53"/>
      <c r="DZ16" s="53"/>
      <c r="EA16" s="53"/>
      <c r="EB16" s="53"/>
      <c r="EC16" s="53">
        <v>23.711193392195955</v>
      </c>
      <c r="ED16" s="53">
        <v>5.3598389531957729</v>
      </c>
      <c r="EE16" s="53">
        <v>43.236908204675558</v>
      </c>
      <c r="EF16" s="53">
        <v>1.9928129678751529</v>
      </c>
      <c r="EG16" s="53">
        <v>2452.4786324786323</v>
      </c>
      <c r="EH16" s="53">
        <v>1234.2779503105589</v>
      </c>
      <c r="EI16" s="53">
        <v>1338.2167611846251</v>
      </c>
      <c r="EJ16" s="53"/>
      <c r="EK16" s="53"/>
      <c r="EL16" s="53"/>
      <c r="EM16" s="89">
        <v>16262.121377868443</v>
      </c>
      <c r="EN16" s="53">
        <v>80.732624170199159</v>
      </c>
      <c r="EO16" s="53">
        <v>15.871639202081528</v>
      </c>
      <c r="EP16" s="53">
        <v>58.786918249241829</v>
      </c>
      <c r="EQ16" s="53">
        <v>10.997870398539703</v>
      </c>
      <c r="ER16" s="53">
        <v>15.522626570785212</v>
      </c>
      <c r="ES16" s="53">
        <v>17.953116066323613</v>
      </c>
      <c r="ET16" s="53">
        <v>1030.0776196636482</v>
      </c>
      <c r="EU16" s="53"/>
      <c r="EV16" s="53"/>
      <c r="EW16" s="53">
        <v>80.732398734269225</v>
      </c>
      <c r="EX16" s="53">
        <v>48.174322496335186</v>
      </c>
      <c r="EY16" s="53">
        <v>16.485426296028766</v>
      </c>
      <c r="EZ16" s="53">
        <v>12.329437848948309</v>
      </c>
      <c r="FA16" s="53">
        <v>57.830489338756884</v>
      </c>
      <c r="FB16" s="53">
        <v>3.212667052855763</v>
      </c>
      <c r="FC16" s="53">
        <v>89.257436553505528</v>
      </c>
      <c r="FD16" s="53">
        <v>55.016703855479186</v>
      </c>
      <c r="FE16" s="53">
        <v>81.202404809619239</v>
      </c>
      <c r="FF16" s="53">
        <v>792.37555135475736</v>
      </c>
      <c r="FG16" s="53">
        <v>11.801932780295903</v>
      </c>
      <c r="FH16" s="53">
        <v>3.5588580367618308</v>
      </c>
      <c r="FI16" s="53">
        <v>4.5284312045627004</v>
      </c>
      <c r="FJ16" s="53">
        <v>1.4853059926101744</v>
      </c>
      <c r="FK16" s="53">
        <v>87.155895955171658</v>
      </c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2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64"/>
      <c r="GN16" s="58"/>
      <c r="GO16" s="58"/>
      <c r="GP16" s="58"/>
      <c r="GQ16" s="58"/>
      <c r="GR16" s="53"/>
      <c r="GS16" s="52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9"/>
      <c r="HF16" s="59"/>
      <c r="HG16" s="59"/>
      <c r="HH16" s="59"/>
      <c r="HI16" s="59"/>
      <c r="HJ16" s="59"/>
      <c r="HK16" s="59"/>
      <c r="HL16" s="59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</row>
    <row r="17" spans="1:235" ht="20.25" customHeight="1">
      <c r="A17" s="19">
        <v>14</v>
      </c>
      <c r="B17" s="47" t="s">
        <v>68</v>
      </c>
      <c r="C17">
        <v>392110</v>
      </c>
      <c r="D17" s="53">
        <v>12.454700000000001</v>
      </c>
      <c r="E17" s="53">
        <v>12.809010000000001</v>
      </c>
      <c r="F17" s="53">
        <v>23.635684000000001</v>
      </c>
      <c r="G17" s="53">
        <v>5.8373340000000002</v>
      </c>
      <c r="H17" s="53">
        <v>27.570229999999999</v>
      </c>
      <c r="I17" s="57">
        <v>8.4601070000000007</v>
      </c>
      <c r="J17" s="53">
        <v>9.3364925361960793</v>
      </c>
      <c r="K17" s="52"/>
      <c r="L17" s="52"/>
      <c r="M17" s="52">
        <v>2400</v>
      </c>
      <c r="N17" s="52">
        <v>0.68932437594602591</v>
      </c>
      <c r="O17" s="52">
        <v>41.783345615327924</v>
      </c>
      <c r="P17" s="52">
        <v>4.4339216530348686</v>
      </c>
      <c r="Q17" s="52">
        <v>50.457190357439728</v>
      </c>
      <c r="R17" s="52">
        <v>42.019099590723059</v>
      </c>
      <c r="S17" s="52">
        <v>9.801876955161628</v>
      </c>
      <c r="T17" s="68">
        <v>606</v>
      </c>
      <c r="U17" s="52"/>
      <c r="V17" s="52"/>
      <c r="W17" s="68">
        <v>153792</v>
      </c>
      <c r="X17" s="52">
        <v>44.035940694418194</v>
      </c>
      <c r="Y17" s="52">
        <v>44.044556470822613</v>
      </c>
      <c r="Z17" s="52">
        <v>4.5572898841580445</v>
      </c>
      <c r="AA17" s="52">
        <v>1271</v>
      </c>
      <c r="AB17" s="68">
        <v>2994</v>
      </c>
      <c r="AC17" s="68">
        <v>3492</v>
      </c>
      <c r="AD17" s="68">
        <v>7757</v>
      </c>
      <c r="AE17" s="68">
        <v>329</v>
      </c>
      <c r="AF17" s="52"/>
      <c r="AG17" s="53">
        <v>5.7</v>
      </c>
      <c r="AH17" s="53">
        <v>19.7</v>
      </c>
      <c r="AI17" s="52">
        <v>10.014306151645201</v>
      </c>
      <c r="AJ17" s="53">
        <v>4.247327362034099</v>
      </c>
      <c r="AK17" s="53">
        <v>10.007393554560084</v>
      </c>
      <c r="AL17" s="53">
        <v>27.13169304667597</v>
      </c>
      <c r="AM17" s="53">
        <v>13.416543446116377</v>
      </c>
      <c r="AN17" s="53">
        <v>40.175673921509237</v>
      </c>
      <c r="AO17" s="53">
        <v>34.13356653877981</v>
      </c>
      <c r="AP17" s="53"/>
      <c r="AQ17" s="53">
        <v>13.416543446116377</v>
      </c>
      <c r="AR17" s="53">
        <v>4.5999999999999996</v>
      </c>
      <c r="AS17" s="53">
        <v>28.267287351580684</v>
      </c>
      <c r="AT17" s="53">
        <v>29.735362628509378</v>
      </c>
      <c r="AU17" s="53">
        <v>8.5716937354988385</v>
      </c>
      <c r="AV17" s="53"/>
      <c r="AW17" s="53"/>
      <c r="AX17" s="53"/>
      <c r="AY17" s="53"/>
      <c r="AZ17" s="53"/>
      <c r="BA17" s="52">
        <v>783.97544968400587</v>
      </c>
      <c r="BB17" s="53">
        <v>603.75501665101183</v>
      </c>
      <c r="BC17" s="53">
        <v>989.93373748766385</v>
      </c>
      <c r="BD17" s="53">
        <v>559.48029651764091</v>
      </c>
      <c r="BE17" s="53">
        <v>995</v>
      </c>
      <c r="BF17" s="53">
        <v>12.207537222535315</v>
      </c>
      <c r="BG17" s="54">
        <v>6.2642045454119462</v>
      </c>
      <c r="BH17" s="53"/>
      <c r="BI17" s="53"/>
      <c r="BJ17" s="53"/>
      <c r="BK17" s="53">
        <v>74.938645361231039</v>
      </c>
      <c r="BL17" s="53">
        <v>1.4277269225946294</v>
      </c>
      <c r="BM17" s="53">
        <v>3.2</v>
      </c>
      <c r="BN17" s="53">
        <v>6.9182642175342908</v>
      </c>
      <c r="BO17" s="53">
        <v>16.786561224848342</v>
      </c>
      <c r="BP17" s="53">
        <v>0.43829048820193561</v>
      </c>
      <c r="BQ17" s="53">
        <v>5.0705690700762496</v>
      </c>
      <c r="BR17" s="53"/>
      <c r="BS17" s="53"/>
      <c r="BT17" s="53"/>
      <c r="BU17" s="53">
        <v>25.58379</v>
      </c>
      <c r="BV17" s="53">
        <v>5.0089242711845197</v>
      </c>
      <c r="BW17" s="53">
        <v>6.4602346229442498</v>
      </c>
      <c r="BX17" s="53">
        <v>8.2433336378343487</v>
      </c>
      <c r="BY17" s="53">
        <v>2.0388798684555609</v>
      </c>
      <c r="BZ17" s="53">
        <v>0.50154264143826632</v>
      </c>
      <c r="CA17" s="53">
        <v>5.5971215813621811</v>
      </c>
      <c r="CB17" s="53">
        <v>3.19401920713829</v>
      </c>
      <c r="CC17" s="53">
        <v>1.1925634958288271</v>
      </c>
      <c r="CD17" s="53">
        <v>7.5758870556618039</v>
      </c>
      <c r="CE17" s="58">
        <v>25.547499999999999</v>
      </c>
      <c r="CF17" s="58"/>
      <c r="CG17" s="58"/>
      <c r="CH17" s="58"/>
      <c r="CI17" s="58"/>
      <c r="CJ17" s="58"/>
      <c r="CK17" s="58"/>
      <c r="CL17" s="58"/>
      <c r="CM17" s="58"/>
      <c r="CN17" s="58"/>
      <c r="CO17" s="53">
        <v>38.68</v>
      </c>
      <c r="CP17" s="53">
        <v>3.47</v>
      </c>
      <c r="CQ17" s="53">
        <v>19.5</v>
      </c>
      <c r="CR17" s="55">
        <v>9.4</v>
      </c>
      <c r="CS17" s="53">
        <v>4.3087580000000001</v>
      </c>
      <c r="CT17" s="53">
        <v>1.89</v>
      </c>
      <c r="CU17" s="53">
        <v>25.634740000000001</v>
      </c>
      <c r="CV17" s="53">
        <v>52.52</v>
      </c>
      <c r="CW17" s="55">
        <v>14.41389</v>
      </c>
      <c r="CX17" s="55">
        <v>127.26020759480758</v>
      </c>
      <c r="CY17" s="89">
        <v>6326.7960521282293</v>
      </c>
      <c r="CZ17" s="89">
        <v>3450.3073117237509</v>
      </c>
      <c r="DA17" s="89">
        <v>1230.0119864323788</v>
      </c>
      <c r="DB17" s="89">
        <v>339.44556374486751</v>
      </c>
      <c r="DC17" s="89">
        <v>832.92953507944196</v>
      </c>
      <c r="DD17" s="53">
        <v>51.9</v>
      </c>
      <c r="DE17" s="58"/>
      <c r="DF17" s="58"/>
      <c r="DG17" s="58"/>
      <c r="DH17" s="58"/>
      <c r="DI17" s="89">
        <v>91138.384837615988</v>
      </c>
      <c r="DJ17" s="53">
        <v>50.087674058793198</v>
      </c>
      <c r="DK17" s="53">
        <v>31.524356362289314</v>
      </c>
      <c r="DL17" s="53">
        <v>19.7</v>
      </c>
      <c r="DM17" s="53">
        <v>21.5</v>
      </c>
      <c r="DN17" s="53"/>
      <c r="DO17" s="53"/>
      <c r="DP17" s="53"/>
      <c r="DQ17" s="53"/>
      <c r="DR17" s="53"/>
      <c r="DS17" s="89">
        <v>71055.141960249079</v>
      </c>
      <c r="DT17" s="53">
        <v>9.1513528488318414</v>
      </c>
      <c r="DU17" s="53">
        <v>10.007393554560084</v>
      </c>
      <c r="DV17" s="53">
        <v>13.416543446116377</v>
      </c>
      <c r="DW17" s="53">
        <v>9.7175322935091391</v>
      </c>
      <c r="DX17" s="53"/>
      <c r="DY17" s="53"/>
      <c r="DZ17" s="53"/>
      <c r="EA17" s="53"/>
      <c r="EB17" s="53"/>
      <c r="EC17" s="53">
        <v>20.942028985507246</v>
      </c>
      <c r="ED17" s="53">
        <v>8.5716937354988385</v>
      </c>
      <c r="EE17" s="53">
        <v>36.185285921274854</v>
      </c>
      <c r="EF17" s="53">
        <v>1.853298754753866</v>
      </c>
      <c r="EG17" s="53">
        <v>2345.0421723925119</v>
      </c>
      <c r="EH17" s="53">
        <v>1254.4254658385094</v>
      </c>
      <c r="EI17" s="53">
        <v>1463.3648721022164</v>
      </c>
      <c r="EJ17" s="53"/>
      <c r="EK17" s="53"/>
      <c r="EL17" s="53"/>
      <c r="EM17" s="89">
        <v>45887.15582443132</v>
      </c>
      <c r="EN17" s="53">
        <v>75.175726927939309</v>
      </c>
      <c r="EO17" s="53">
        <v>13.87398024903392</v>
      </c>
      <c r="EP17" s="53">
        <v>56.606254044994323</v>
      </c>
      <c r="EQ17" s="53">
        <v>11.834718167527509</v>
      </c>
      <c r="ER17" s="53">
        <v>9.9406568029859557</v>
      </c>
      <c r="ES17" s="53">
        <v>23.158734379154481</v>
      </c>
      <c r="ET17" s="53">
        <v>934.81341521020317</v>
      </c>
      <c r="EU17" s="53"/>
      <c r="EV17" s="53"/>
      <c r="EW17" s="53">
        <v>51.558856285308828</v>
      </c>
      <c r="EX17" s="53">
        <v>28.938199969535379</v>
      </c>
      <c r="EY17" s="53">
        <v>20.992020911752995</v>
      </c>
      <c r="EZ17" s="53">
        <v>13.109130182110521</v>
      </c>
      <c r="FA17" s="53">
        <v>56.708932342303498</v>
      </c>
      <c r="FB17" s="53">
        <v>5.1909223415760808</v>
      </c>
      <c r="FC17" s="53">
        <v>97.715756643229</v>
      </c>
      <c r="FD17" s="53">
        <v>46.914823116991847</v>
      </c>
      <c r="FE17" s="53">
        <v>81.801826736783838</v>
      </c>
      <c r="FF17" s="53">
        <v>832.92953507944196</v>
      </c>
      <c r="FG17" s="53">
        <v>14.090742390108451</v>
      </c>
      <c r="FH17" s="53">
        <v>4.0261627906976747</v>
      </c>
      <c r="FI17" s="53">
        <v>4.266968980655121</v>
      </c>
      <c r="FJ17" s="53">
        <v>0.78373685733577703</v>
      </c>
      <c r="FK17" s="53">
        <v>86.649946947043503</v>
      </c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2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64"/>
      <c r="GN17" s="58"/>
      <c r="GO17" s="58"/>
      <c r="GP17" s="58"/>
      <c r="GQ17" s="58"/>
      <c r="GR17" s="53"/>
      <c r="GS17" s="52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9"/>
      <c r="HF17" s="59"/>
      <c r="HG17" s="59"/>
      <c r="HH17" s="59"/>
      <c r="HI17" s="59"/>
      <c r="HJ17" s="59"/>
      <c r="HK17" s="59"/>
      <c r="HL17" s="59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</row>
    <row r="18" spans="1:235" ht="20.25" customHeight="1">
      <c r="A18" s="19">
        <v>15</v>
      </c>
      <c r="B18" s="47" t="s">
        <v>69</v>
      </c>
      <c r="C18">
        <v>13574</v>
      </c>
      <c r="D18" s="53">
        <v>13.09365</v>
      </c>
      <c r="E18" s="53">
        <v>14.67404</v>
      </c>
      <c r="F18" s="53">
        <v>15.33906</v>
      </c>
      <c r="G18" s="53">
        <v>2.1414610000000001</v>
      </c>
      <c r="H18" s="53">
        <v>16.43384</v>
      </c>
      <c r="I18" s="57">
        <v>7.9830839999999998</v>
      </c>
      <c r="J18" s="53">
        <v>17.762410003789313</v>
      </c>
      <c r="K18" s="52"/>
      <c r="L18" s="52"/>
      <c r="M18" s="52">
        <v>303</v>
      </c>
      <c r="N18" s="52">
        <v>2.4698402347570916</v>
      </c>
      <c r="O18" s="52">
        <v>53.333333333333336</v>
      </c>
      <c r="P18" s="52">
        <v>2.8571428571428572</v>
      </c>
      <c r="Q18" s="52">
        <v>43.209876543209873</v>
      </c>
      <c r="R18" s="52">
        <v>64.044943820224717</v>
      </c>
      <c r="S18" s="52">
        <v>13.333333333333334</v>
      </c>
      <c r="T18" s="68">
        <v>459</v>
      </c>
      <c r="U18" s="52"/>
      <c r="V18" s="52"/>
      <c r="W18" s="68">
        <v>1238</v>
      </c>
      <c r="X18" s="52">
        <v>10.034041173609992</v>
      </c>
      <c r="Y18" s="52">
        <v>3.2005120819330983</v>
      </c>
      <c r="Z18" s="52">
        <v>0.12608469925090854</v>
      </c>
      <c r="AA18" s="52">
        <v>3</v>
      </c>
      <c r="AB18" s="68">
        <v>12</v>
      </c>
      <c r="AC18" s="68">
        <v>26</v>
      </c>
      <c r="AD18" s="68">
        <v>41</v>
      </c>
      <c r="AE18" s="68">
        <v>0</v>
      </c>
      <c r="AF18" s="52"/>
      <c r="AG18" s="53">
        <v>3.2</v>
      </c>
      <c r="AH18" s="53">
        <v>33.6</v>
      </c>
      <c r="AI18" s="52">
        <v>20.987654320987659</v>
      </c>
      <c r="AJ18" s="53">
        <v>9.1503267973856168</v>
      </c>
      <c r="AK18" s="53">
        <v>18.71345029239766</v>
      </c>
      <c r="AL18" s="53">
        <v>46.925069557708916</v>
      </c>
      <c r="AM18" s="53">
        <v>25.736738703339885</v>
      </c>
      <c r="AN18" s="53">
        <v>18.918918918918919</v>
      </c>
      <c r="AO18" s="53">
        <v>14.94473810667948</v>
      </c>
      <c r="AP18" s="53"/>
      <c r="AQ18" s="53">
        <v>25.736738703339885</v>
      </c>
      <c r="AR18" s="53">
        <v>9</v>
      </c>
      <c r="AS18" s="53">
        <v>23.711115945181639</v>
      </c>
      <c r="AT18" s="53">
        <v>34.536857941113261</v>
      </c>
      <c r="AU18" s="53">
        <v>13.937621832358674</v>
      </c>
      <c r="AV18" s="53"/>
      <c r="AW18" s="53"/>
      <c r="AX18" s="53"/>
      <c r="AY18" s="53"/>
      <c r="AZ18" s="53"/>
      <c r="BA18" s="52">
        <v>502.40213523131672</v>
      </c>
      <c r="BB18" s="53">
        <v>488.17708333333331</v>
      </c>
      <c r="BC18" s="53">
        <v>540.47109207708775</v>
      </c>
      <c r="BD18" s="53">
        <v>775.99502542717391</v>
      </c>
      <c r="BE18" s="53">
        <v>898</v>
      </c>
      <c r="BF18" s="53">
        <v>11.197663096397275</v>
      </c>
      <c r="BG18" s="54">
        <v>8.1979831670027838</v>
      </c>
      <c r="BH18" s="53"/>
      <c r="BI18" s="53"/>
      <c r="BJ18" s="53"/>
      <c r="BK18" s="53">
        <v>76.224398931433655</v>
      </c>
      <c r="BL18" s="53">
        <v>3.829029385574354</v>
      </c>
      <c r="BM18" s="53">
        <v>85.5</v>
      </c>
      <c r="BN18" s="53">
        <v>6.913716814159292</v>
      </c>
      <c r="BO18" s="53">
        <v>27.044333349638599</v>
      </c>
      <c r="BP18" s="53">
        <v>0.23181169757489303</v>
      </c>
      <c r="BQ18" s="53">
        <v>1.781208252931572</v>
      </c>
      <c r="BR18" s="53"/>
      <c r="BS18" s="53"/>
      <c r="BT18" s="53"/>
      <c r="BU18" s="53">
        <v>25.9316</v>
      </c>
      <c r="BV18" s="53">
        <v>9.6091610654717456</v>
      </c>
      <c r="BW18" s="53">
        <v>18.402891883010184</v>
      </c>
      <c r="BX18" s="53">
        <v>11.879723956621755</v>
      </c>
      <c r="BY18" s="53">
        <v>5.0197173841603684</v>
      </c>
      <c r="BZ18" s="53">
        <v>1.3227078540913573</v>
      </c>
      <c r="CA18" s="53">
        <v>8.3634571146894512</v>
      </c>
      <c r="CB18" s="53">
        <v>7.6897798225435423</v>
      </c>
      <c r="CC18" s="53">
        <v>5.2004600722970746</v>
      </c>
      <c r="CD18" s="53">
        <v>15.445284258954977</v>
      </c>
      <c r="CE18" s="58">
        <v>20.70374</v>
      </c>
      <c r="CF18" s="58"/>
      <c r="CG18" s="58"/>
      <c r="CH18" s="58"/>
      <c r="CI18" s="58"/>
      <c r="CJ18" s="58"/>
      <c r="CK18" s="58"/>
      <c r="CL18" s="58"/>
      <c r="CM18" s="58"/>
      <c r="CN18" s="58"/>
      <c r="CO18" s="53">
        <v>33.43</v>
      </c>
      <c r="CP18" s="53">
        <v>4.74</v>
      </c>
      <c r="CQ18" s="53">
        <v>10</v>
      </c>
      <c r="CR18" s="55">
        <v>17.5</v>
      </c>
      <c r="CS18" s="53">
        <v>13.21505</v>
      </c>
      <c r="CT18" s="53">
        <v>1.2</v>
      </c>
      <c r="CU18" s="53">
        <v>31.517109999999999</v>
      </c>
      <c r="CV18" s="53">
        <v>59.13</v>
      </c>
      <c r="CW18" s="55">
        <v>22.071909999999999</v>
      </c>
      <c r="CX18" s="55">
        <v>191.54265507588036</v>
      </c>
      <c r="CY18" s="89">
        <v>10881.09621334905</v>
      </c>
      <c r="CZ18" s="89">
        <v>4582.2896714306762</v>
      </c>
      <c r="DA18" s="89">
        <v>1981.729777515839</v>
      </c>
      <c r="DB18" s="89">
        <v>950.34625018417557</v>
      </c>
      <c r="DC18" s="89">
        <v>942.97922498894934</v>
      </c>
      <c r="DD18" s="53">
        <v>38.4</v>
      </c>
      <c r="DE18" s="58"/>
      <c r="DF18" s="58"/>
      <c r="DG18" s="58"/>
      <c r="DH18" s="58"/>
      <c r="DI18" s="89">
        <v>1887.8131436065598</v>
      </c>
      <c r="DJ18" s="53">
        <v>75.241157556270096</v>
      </c>
      <c r="DK18" s="53">
        <v>18.320610687022899</v>
      </c>
      <c r="DL18" s="53">
        <v>33.6</v>
      </c>
      <c r="DM18" s="53">
        <v>38.799999999999997</v>
      </c>
      <c r="DN18" s="53"/>
      <c r="DO18" s="53"/>
      <c r="DP18" s="53"/>
      <c r="DQ18" s="53"/>
      <c r="DR18" s="53"/>
      <c r="DS18" s="89">
        <v>1741.9879324575431</v>
      </c>
      <c r="DT18" s="53">
        <v>19.834710743801654</v>
      </c>
      <c r="DU18" s="53">
        <v>18.71345029239766</v>
      </c>
      <c r="DV18" s="53">
        <v>25.736738703339885</v>
      </c>
      <c r="DW18" s="53">
        <v>10.643564356435643</v>
      </c>
      <c r="DX18" s="53"/>
      <c r="DY18" s="53"/>
      <c r="DZ18" s="53"/>
      <c r="EA18" s="53"/>
      <c r="EB18" s="53"/>
      <c r="EC18" s="53">
        <v>39.620471535365155</v>
      </c>
      <c r="ED18" s="53">
        <v>13.937621832358674</v>
      </c>
      <c r="EE18" s="53">
        <v>50.193830618719474</v>
      </c>
      <c r="EF18" s="53">
        <v>1.5669100957389117</v>
      </c>
      <c r="EG18" s="53">
        <v>1905.0925925925926</v>
      </c>
      <c r="EH18" s="53">
        <v>907.76699029126212</v>
      </c>
      <c r="EI18" s="53">
        <v>2615.2939443052896</v>
      </c>
      <c r="EJ18" s="53"/>
      <c r="EK18" s="53"/>
      <c r="EL18" s="53"/>
      <c r="EM18" s="89">
        <v>4377.3615388638646</v>
      </c>
      <c r="EN18" s="53">
        <v>64.682981090100114</v>
      </c>
      <c r="EO18" s="53">
        <v>10.35556709057877</v>
      </c>
      <c r="EP18" s="53">
        <v>68.762883149497384</v>
      </c>
      <c r="EQ18" s="53">
        <v>12.832465039758706</v>
      </c>
      <c r="ER18" s="53">
        <v>19.233776387802969</v>
      </c>
      <c r="ES18" s="53">
        <v>19.131545338441892</v>
      </c>
      <c r="ET18" s="53">
        <v>718.89534883720933</v>
      </c>
      <c r="EU18" s="53"/>
      <c r="EV18" s="53"/>
      <c r="EW18" s="53">
        <v>5.0190943807965009</v>
      </c>
      <c r="EX18" s="53">
        <v>87.910626413086845</v>
      </c>
      <c r="EY18" s="53">
        <v>4.6089524331273939</v>
      </c>
      <c r="EZ18" s="53">
        <v>13.300609867026203</v>
      </c>
      <c r="FA18" s="53">
        <v>24.729961754044893</v>
      </c>
      <c r="FB18" s="53">
        <v>-9.6074496463461827</v>
      </c>
      <c r="FC18" s="53">
        <v>66.619572589210904</v>
      </c>
      <c r="FD18" s="53">
        <v>30.402274906386605</v>
      </c>
      <c r="FE18" s="53">
        <v>82.29317851959361</v>
      </c>
      <c r="FF18" s="53">
        <v>942.97922498894934</v>
      </c>
      <c r="FG18" s="53">
        <v>9.9688473520249214</v>
      </c>
      <c r="FH18" s="53">
        <v>3.5398230088495577</v>
      </c>
      <c r="FI18" s="53">
        <v>6.6150973592958131</v>
      </c>
      <c r="FJ18" s="53">
        <v>5.6960340697364922</v>
      </c>
      <c r="FK18" s="53">
        <v>84.508916688847478</v>
      </c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2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64"/>
      <c r="GN18" s="58"/>
      <c r="GO18" s="58"/>
      <c r="GP18" s="58"/>
      <c r="GQ18" s="58"/>
      <c r="GR18" s="53"/>
      <c r="GS18" s="52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9"/>
      <c r="HF18" s="59"/>
      <c r="HG18" s="59"/>
      <c r="HH18" s="59"/>
      <c r="HI18" s="59"/>
      <c r="HJ18" s="59"/>
      <c r="HK18" s="59"/>
      <c r="HL18" s="59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</row>
    <row r="19" spans="1:235" ht="20.25" customHeight="1">
      <c r="A19" s="19">
        <v>16</v>
      </c>
      <c r="B19" s="47" t="s">
        <v>70</v>
      </c>
      <c r="C19">
        <v>22273</v>
      </c>
      <c r="D19" s="53">
        <v>10.04074</v>
      </c>
      <c r="E19" s="53">
        <v>10.751989999999999</v>
      </c>
      <c r="F19" s="53">
        <v>17.751749</v>
      </c>
      <c r="G19" s="53">
        <v>4.9716839999999998</v>
      </c>
      <c r="H19" s="53">
        <v>12.904590000000001</v>
      </c>
      <c r="I19" s="57">
        <v>6.3888429999999996</v>
      </c>
      <c r="J19" s="53">
        <v>20.556004152728111</v>
      </c>
      <c r="K19" s="52"/>
      <c r="L19" s="52"/>
      <c r="M19" s="52">
        <v>315</v>
      </c>
      <c r="N19" s="52">
        <v>1.521371649360058</v>
      </c>
      <c r="O19" s="52">
        <v>38.172043010752688</v>
      </c>
      <c r="P19" s="52">
        <v>4.666666666666667</v>
      </c>
      <c r="Q19" s="52">
        <v>45.238095238095241</v>
      </c>
      <c r="R19" s="52">
        <v>46.666666666666664</v>
      </c>
      <c r="S19" s="52">
        <v>5.343511450381679</v>
      </c>
      <c r="T19" s="68">
        <v>596</v>
      </c>
      <c r="U19" s="52"/>
      <c r="V19" s="52"/>
      <c r="W19" s="68">
        <v>2256</v>
      </c>
      <c r="X19" s="52">
        <v>10.850327048864955</v>
      </c>
      <c r="Y19" s="52">
        <v>6.1271234968505439</v>
      </c>
      <c r="Z19" s="52">
        <v>1.1193863443785399</v>
      </c>
      <c r="AA19" s="52">
        <v>3</v>
      </c>
      <c r="AB19" s="68">
        <v>26</v>
      </c>
      <c r="AC19" s="68">
        <v>47</v>
      </c>
      <c r="AD19" s="68">
        <v>76</v>
      </c>
      <c r="AE19" s="68">
        <v>0</v>
      </c>
      <c r="AF19" s="52"/>
      <c r="AG19" s="53">
        <v>3.6</v>
      </c>
      <c r="AH19" s="53">
        <v>20.2</v>
      </c>
      <c r="AI19" s="52">
        <v>11.711711711711715</v>
      </c>
      <c r="AJ19" s="53">
        <v>6.3636363636363598</v>
      </c>
      <c r="AK19" s="53">
        <v>15.329218106995885</v>
      </c>
      <c r="AL19" s="53">
        <v>36.881446285780505</v>
      </c>
      <c r="AM19" s="53">
        <v>13.4375</v>
      </c>
      <c r="AN19" s="53">
        <v>19.731404958677686</v>
      </c>
      <c r="AO19" s="53">
        <v>20.259740259740262</v>
      </c>
      <c r="AP19" s="53"/>
      <c r="AQ19" s="53">
        <v>13.4375</v>
      </c>
      <c r="AR19" s="53">
        <v>1.9</v>
      </c>
      <c r="AS19" s="53">
        <v>30.188860128463237</v>
      </c>
      <c r="AT19" s="53">
        <v>34.72327520849128</v>
      </c>
      <c r="AU19" s="53">
        <v>6.1967833491012296</v>
      </c>
      <c r="AV19" s="53"/>
      <c r="AW19" s="53"/>
      <c r="AX19" s="53"/>
      <c r="AY19" s="53"/>
      <c r="AZ19" s="53"/>
      <c r="BA19" s="52">
        <v>704.54104718810595</v>
      </c>
      <c r="BB19" s="53">
        <v>604.72837022132796</v>
      </c>
      <c r="BC19" s="53">
        <v>836.46464646464642</v>
      </c>
      <c r="BD19" s="53">
        <v>448.05797224091702</v>
      </c>
      <c r="BE19" s="53">
        <v>973</v>
      </c>
      <c r="BF19" s="53">
        <v>9.5655989469065386</v>
      </c>
      <c r="BG19" s="54">
        <v>5.3854483880091735</v>
      </c>
      <c r="BH19" s="53"/>
      <c r="BI19" s="53"/>
      <c r="BJ19" s="53"/>
      <c r="BK19" s="53">
        <v>76.10251673978297</v>
      </c>
      <c r="BL19" s="53">
        <v>3.278688524590164</v>
      </c>
      <c r="BM19" s="53">
        <v>37.799999999999997</v>
      </c>
      <c r="BN19" s="53">
        <v>7.3037768809107888</v>
      </c>
      <c r="BO19" s="53">
        <v>16.467721503077261</v>
      </c>
      <c r="BP19" s="53">
        <v>9.2646207295888822E-2</v>
      </c>
      <c r="BQ19" s="53">
        <v>4.2363433667781498</v>
      </c>
      <c r="BR19" s="53"/>
      <c r="BS19" s="53"/>
      <c r="BT19" s="53"/>
      <c r="BU19" s="53">
        <v>22.837</v>
      </c>
      <c r="BV19" s="53">
        <v>6.8569958847736627</v>
      </c>
      <c r="BW19" s="53">
        <v>11.851342726692524</v>
      </c>
      <c r="BX19" s="53">
        <v>9.33280966174088</v>
      </c>
      <c r="BY19" s="53">
        <v>3.7507977809416269</v>
      </c>
      <c r="BZ19" s="53">
        <v>0.9622465511316215</v>
      </c>
      <c r="CA19" s="53">
        <v>5.4543669301389368</v>
      </c>
      <c r="CB19" s="53">
        <v>5.1303451323089009</v>
      </c>
      <c r="CC19" s="53">
        <v>2.4498011684422409</v>
      </c>
      <c r="CD19" s="53">
        <v>10.044675732731111</v>
      </c>
      <c r="CE19" s="58">
        <v>18.52449</v>
      </c>
      <c r="CF19" s="58"/>
      <c r="CG19" s="58"/>
      <c r="CH19" s="58"/>
      <c r="CI19" s="58"/>
      <c r="CJ19" s="58"/>
      <c r="CK19" s="58"/>
      <c r="CL19" s="58"/>
      <c r="CM19" s="58"/>
      <c r="CN19" s="58"/>
      <c r="CO19" s="53">
        <v>41.2</v>
      </c>
      <c r="CP19" s="53">
        <v>5.49</v>
      </c>
      <c r="CQ19" s="53">
        <v>17.600000000000001</v>
      </c>
      <c r="CR19" s="55">
        <v>17.100000000000001</v>
      </c>
      <c r="CS19" s="53">
        <v>9.2325309999999998</v>
      </c>
      <c r="CT19" s="53">
        <v>1.97</v>
      </c>
      <c r="CU19" s="53">
        <v>27.46386</v>
      </c>
      <c r="CV19" s="53">
        <v>58.76</v>
      </c>
      <c r="CW19" s="55">
        <v>14.46701</v>
      </c>
      <c r="CX19" s="55">
        <v>157.14093296816773</v>
      </c>
      <c r="CY19" s="89">
        <v>7655.0083060207426</v>
      </c>
      <c r="CZ19" s="89">
        <v>3035.0648767566113</v>
      </c>
      <c r="DA19" s="89">
        <v>1944.0578278633322</v>
      </c>
      <c r="DB19" s="89">
        <v>561.21761774345623</v>
      </c>
      <c r="DC19" s="89">
        <v>1095.4967898352265</v>
      </c>
      <c r="DD19" s="53">
        <v>34.5</v>
      </c>
      <c r="DE19" s="58"/>
      <c r="DF19" s="58"/>
      <c r="DG19" s="58"/>
      <c r="DH19" s="58"/>
      <c r="DI19" s="89">
        <v>3632.8421688754788</v>
      </c>
      <c r="DJ19" s="53">
        <v>51.923076923076927</v>
      </c>
      <c r="DK19" s="53">
        <v>48.979591836734691</v>
      </c>
      <c r="DL19" s="53">
        <v>20.2</v>
      </c>
      <c r="DM19" s="53">
        <v>26.9</v>
      </c>
      <c r="DN19" s="53"/>
      <c r="DO19" s="53"/>
      <c r="DP19" s="53"/>
      <c r="DQ19" s="53"/>
      <c r="DR19" s="53"/>
      <c r="DS19" s="89">
        <v>3041.4700608073026</v>
      </c>
      <c r="DT19" s="53">
        <v>9.0497737556561084</v>
      </c>
      <c r="DU19" s="53">
        <v>15.329218106995885</v>
      </c>
      <c r="DV19" s="53">
        <v>13.4375</v>
      </c>
      <c r="DW19" s="53">
        <v>4.6818727490996404</v>
      </c>
      <c r="DX19" s="53"/>
      <c r="DY19" s="53"/>
      <c r="DZ19" s="53"/>
      <c r="EA19" s="53"/>
      <c r="EB19" s="53"/>
      <c r="EC19" s="53">
        <v>28.012048192771083</v>
      </c>
      <c r="ED19" s="53">
        <v>6.1967833491012296</v>
      </c>
      <c r="EE19" s="53">
        <v>49.857559432017695</v>
      </c>
      <c r="EF19" s="53">
        <v>1.7830423960634991</v>
      </c>
      <c r="EG19" s="53">
        <v>2245.0859950859949</v>
      </c>
      <c r="EH19" s="53">
        <v>1093.75</v>
      </c>
      <c r="EI19" s="53">
        <v>2029.3629057603378</v>
      </c>
      <c r="EJ19" s="53"/>
      <c r="EK19" s="53"/>
      <c r="EL19" s="53"/>
      <c r="EM19" s="89">
        <v>5675.6089261055176</v>
      </c>
      <c r="EN19" s="53">
        <v>78.218169063486499</v>
      </c>
      <c r="EO19" s="53">
        <v>19.034148312790464</v>
      </c>
      <c r="EP19" s="53">
        <v>51.712512934077978</v>
      </c>
      <c r="EQ19" s="53">
        <v>9.3216630196936539</v>
      </c>
      <c r="ER19" s="53">
        <v>24.330357142857142</v>
      </c>
      <c r="ES19" s="53">
        <v>16.743348669733944</v>
      </c>
      <c r="ET19" s="53">
        <v>884.65909090909088</v>
      </c>
      <c r="EU19" s="53"/>
      <c r="EV19" s="53"/>
      <c r="EW19" s="53">
        <v>74.234198533782433</v>
      </c>
      <c r="EX19" s="53">
        <v>98.976135745299885</v>
      </c>
      <c r="EY19" s="53">
        <v>10.925765406194579</v>
      </c>
      <c r="EZ19" s="53">
        <v>4.7239606578312836</v>
      </c>
      <c r="FA19" s="53">
        <v>36.461187355817103</v>
      </c>
      <c r="FB19" s="53">
        <v>-7.9433152872564046</v>
      </c>
      <c r="FC19" s="53">
        <v>79.969918120412075</v>
      </c>
      <c r="FD19" s="53">
        <v>43.684861620422701</v>
      </c>
      <c r="FE19" s="53">
        <v>79.091995221027474</v>
      </c>
      <c r="FF19" s="53">
        <v>1095.4967898352265</v>
      </c>
      <c r="FG19" s="53">
        <v>10.23728813559322</v>
      </c>
      <c r="FH19" s="53">
        <v>6.3775510204081636</v>
      </c>
      <c r="FI19" s="53">
        <v>8.5924815786187096</v>
      </c>
      <c r="FJ19" s="53">
        <v>7.4342023200698524</v>
      </c>
      <c r="FK19" s="53">
        <v>81.913433952850184</v>
      </c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2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64"/>
      <c r="GN19" s="58"/>
      <c r="GO19" s="58"/>
      <c r="GP19" s="58"/>
      <c r="GQ19" s="58"/>
      <c r="GR19" s="53"/>
      <c r="GS19" s="52"/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/>
      <c r="HE19" s="59"/>
      <c r="HF19" s="59"/>
      <c r="HG19" s="59"/>
      <c r="HH19" s="59"/>
      <c r="HI19" s="59"/>
      <c r="HJ19" s="59"/>
      <c r="HK19" s="59"/>
      <c r="HL19" s="59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</row>
    <row r="20" spans="1:235" ht="20.25" customHeight="1">
      <c r="A20" s="19">
        <v>17</v>
      </c>
      <c r="B20" s="47" t="s">
        <v>71</v>
      </c>
      <c r="C20">
        <v>15948</v>
      </c>
      <c r="D20" s="53">
        <v>8.8209320000000009</v>
      </c>
      <c r="E20" s="53">
        <v>8.6714889999999993</v>
      </c>
      <c r="F20" s="53">
        <v>20.052596999999999</v>
      </c>
      <c r="G20" s="53">
        <v>7.0757199999999996</v>
      </c>
      <c r="H20" s="53">
        <v>18.18084</v>
      </c>
      <c r="I20" s="57">
        <v>7.5871639999999996</v>
      </c>
      <c r="J20" s="53">
        <v>24.825685098102806</v>
      </c>
      <c r="K20" s="52"/>
      <c r="L20" s="52"/>
      <c r="M20" s="52">
        <v>204</v>
      </c>
      <c r="N20" s="52">
        <v>1.3754045307443366</v>
      </c>
      <c r="O20" s="52">
        <v>50.434782608695649</v>
      </c>
      <c r="P20" s="52">
        <v>6.3492063492063489</v>
      </c>
      <c r="Q20" s="52">
        <v>36.283185840707965</v>
      </c>
      <c r="R20" s="52">
        <v>42.222222222222221</v>
      </c>
      <c r="S20" s="52">
        <v>5.5555555555555554</v>
      </c>
      <c r="T20" s="68">
        <v>492</v>
      </c>
      <c r="U20" s="52"/>
      <c r="V20" s="52"/>
      <c r="W20" s="68">
        <v>1171</v>
      </c>
      <c r="X20" s="52">
        <v>7.8977540972550031</v>
      </c>
      <c r="Y20" s="52">
        <v>2.7981835180980426</v>
      </c>
      <c r="Z20" s="52">
        <v>0.17375116351225567</v>
      </c>
      <c r="AA20" s="52">
        <v>0</v>
      </c>
      <c r="AB20" s="68">
        <v>12</v>
      </c>
      <c r="AC20" s="68">
        <v>50</v>
      </c>
      <c r="AD20" s="68">
        <v>62</v>
      </c>
      <c r="AE20" s="68">
        <v>0</v>
      </c>
      <c r="AF20" s="52"/>
      <c r="AG20" s="53">
        <v>1.2</v>
      </c>
      <c r="AH20" s="53">
        <v>24.9</v>
      </c>
      <c r="AI20" s="52">
        <v>10.471204188481678</v>
      </c>
      <c r="AJ20" s="53">
        <v>4.3243243243243228</v>
      </c>
      <c r="AK20" s="53">
        <v>12.170087976539589</v>
      </c>
      <c r="AL20" s="53">
        <v>38.588907014681894</v>
      </c>
      <c r="AM20" s="53">
        <v>9.024745269286754</v>
      </c>
      <c r="AN20" s="53">
        <v>22.063037249283667</v>
      </c>
      <c r="AO20" s="53">
        <v>21.7542638357118</v>
      </c>
      <c r="AP20" s="53"/>
      <c r="AQ20" s="53">
        <v>9.024745269286754</v>
      </c>
      <c r="AR20" s="53">
        <v>1.6</v>
      </c>
      <c r="AS20" s="53">
        <v>39.022425137639317</v>
      </c>
      <c r="AT20" s="53">
        <v>30.421486504454194</v>
      </c>
      <c r="AU20" s="53">
        <v>5.4298642533936654</v>
      </c>
      <c r="AV20" s="53"/>
      <c r="AW20" s="53"/>
      <c r="AX20" s="53"/>
      <c r="AY20" s="53"/>
      <c r="AZ20" s="53"/>
      <c r="BA20" s="52">
        <v>689.10427807486633</v>
      </c>
      <c r="BB20" s="53">
        <v>583.16944024205748</v>
      </c>
      <c r="BC20" s="53">
        <v>834.81012658227849</v>
      </c>
      <c r="BD20" s="53">
        <v>307.91185788330176</v>
      </c>
      <c r="BE20" s="53">
        <v>985</v>
      </c>
      <c r="BF20" s="53">
        <v>10.540915395284326</v>
      </c>
      <c r="BG20" s="54">
        <v>5.3488923156050312</v>
      </c>
      <c r="BH20" s="53"/>
      <c r="BI20" s="53"/>
      <c r="BJ20" s="53"/>
      <c r="BK20" s="53">
        <v>76.741935483870975</v>
      </c>
      <c r="BL20" s="53">
        <v>1.806451612903226</v>
      </c>
      <c r="BM20" s="53">
        <v>47.3</v>
      </c>
      <c r="BN20" s="53">
        <v>5.0246665448565686</v>
      </c>
      <c r="BO20" s="53">
        <v>11.760390057043452</v>
      </c>
      <c r="BP20" s="53">
        <v>0.19308125502815768</v>
      </c>
      <c r="BQ20" s="53">
        <v>1.9864671922527779</v>
      </c>
      <c r="BR20" s="53"/>
      <c r="BS20" s="53"/>
      <c r="BT20" s="53"/>
      <c r="BU20" s="53">
        <v>20.738600000000002</v>
      </c>
      <c r="BV20" s="53">
        <v>6.2491500067999457</v>
      </c>
      <c r="BW20" s="53">
        <v>11.796944577652942</v>
      </c>
      <c r="BX20" s="53">
        <v>10.426800027402891</v>
      </c>
      <c r="BY20" s="53">
        <v>4.0967322052476538</v>
      </c>
      <c r="BZ20" s="53">
        <v>0.76728094814002878</v>
      </c>
      <c r="CA20" s="53">
        <v>6.295814208398987</v>
      </c>
      <c r="CB20" s="53">
        <v>5.8368157840652195</v>
      </c>
      <c r="CC20" s="53">
        <v>2.9184078920326098</v>
      </c>
      <c r="CD20" s="53">
        <v>10.570665205179147</v>
      </c>
      <c r="CE20" s="58">
        <v>15.77009</v>
      </c>
      <c r="CF20" s="58"/>
      <c r="CG20" s="58"/>
      <c r="CH20" s="58"/>
      <c r="CI20" s="58"/>
      <c r="CJ20" s="58"/>
      <c r="CK20" s="58"/>
      <c r="CL20" s="58"/>
      <c r="CM20" s="58"/>
      <c r="CN20" s="58"/>
      <c r="CO20" s="53">
        <v>43.56</v>
      </c>
      <c r="CP20" s="53">
        <v>8.1300000000000008</v>
      </c>
      <c r="CQ20" s="53">
        <v>12.2</v>
      </c>
      <c r="CR20" s="55">
        <v>11.8</v>
      </c>
      <c r="CS20" s="53">
        <v>3.2851710000000001</v>
      </c>
      <c r="CT20" s="53">
        <v>1.37</v>
      </c>
      <c r="CU20" s="53">
        <v>28.847770000000001</v>
      </c>
      <c r="CV20" s="53">
        <v>67.69</v>
      </c>
      <c r="CW20" s="55">
        <v>12.306480000000001</v>
      </c>
      <c r="CX20" s="55">
        <v>144.21871081013293</v>
      </c>
      <c r="CY20" s="89">
        <v>5135.4401805869074</v>
      </c>
      <c r="CZ20" s="89">
        <v>2627.2886882367693</v>
      </c>
      <c r="DA20" s="89">
        <v>1203.9127163280662</v>
      </c>
      <c r="DB20" s="89">
        <v>313.51893654376727</v>
      </c>
      <c r="DC20" s="89">
        <v>840.23074993729631</v>
      </c>
      <c r="DD20" s="53">
        <v>30.900000000000006</v>
      </c>
      <c r="DE20" s="58"/>
      <c r="DF20" s="58"/>
      <c r="DG20" s="58"/>
      <c r="DH20" s="58"/>
      <c r="DI20" s="89">
        <v>2507.6943513851852</v>
      </c>
      <c r="DJ20" s="53">
        <v>85.630498533724335</v>
      </c>
      <c r="DK20" s="53">
        <v>64.583333333333343</v>
      </c>
      <c r="DL20" s="53">
        <v>24.9</v>
      </c>
      <c r="DM20" s="53">
        <v>24.4</v>
      </c>
      <c r="DN20" s="53"/>
      <c r="DO20" s="53"/>
      <c r="DP20" s="53"/>
      <c r="DQ20" s="53"/>
      <c r="DR20" s="53"/>
      <c r="DS20" s="89">
        <v>2111.1069087009118</v>
      </c>
      <c r="DT20" s="53">
        <v>12.703583061889251</v>
      </c>
      <c r="DU20" s="53">
        <v>12.170087976539589</v>
      </c>
      <c r="DV20" s="53">
        <v>9.024745269286754</v>
      </c>
      <c r="DW20" s="53">
        <v>1.8487394957983194</v>
      </c>
      <c r="DX20" s="53"/>
      <c r="DY20" s="53"/>
      <c r="DZ20" s="53"/>
      <c r="EA20" s="53"/>
      <c r="EB20" s="53"/>
      <c r="EC20" s="53">
        <v>27.465437788018431</v>
      </c>
      <c r="ED20" s="53">
        <v>5.4298642533936654</v>
      </c>
      <c r="EE20" s="53">
        <v>85.447989573520587</v>
      </c>
      <c r="EF20" s="53">
        <v>1.9453988718187334</v>
      </c>
      <c r="EG20" s="53">
        <v>2253.9370078740158</v>
      </c>
      <c r="EH20" s="53">
        <v>1078.3333333333333</v>
      </c>
      <c r="EI20" s="53">
        <v>1348.1314271381991</v>
      </c>
      <c r="EJ20" s="53"/>
      <c r="EK20" s="53"/>
      <c r="EL20" s="53"/>
      <c r="EM20" s="89">
        <v>4240.8021403688863</v>
      </c>
      <c r="EN20" s="53">
        <v>78.716674197921378</v>
      </c>
      <c r="EO20" s="53">
        <v>22.495894909688012</v>
      </c>
      <c r="EP20" s="53">
        <v>52.466489271448502</v>
      </c>
      <c r="EQ20" s="53">
        <v>8.6621180658558306</v>
      </c>
      <c r="ER20" s="53">
        <v>26.737821565407771</v>
      </c>
      <c r="ES20" s="53">
        <v>16.17409994626545</v>
      </c>
      <c r="ET20" s="53">
        <v>836.88524590163934</v>
      </c>
      <c r="EU20" s="53"/>
      <c r="EV20" s="53"/>
      <c r="EW20" s="53">
        <v>80.740740740740733</v>
      </c>
      <c r="EX20" s="53">
        <v>100.25118058259004</v>
      </c>
      <c r="EY20" s="53">
        <v>15.560702039570426</v>
      </c>
      <c r="EZ20" s="53">
        <v>-0.21506856705916386</v>
      </c>
      <c r="FA20" s="53">
        <v>45.675328371467273</v>
      </c>
      <c r="FB20" s="53">
        <v>-11.929797307108815</v>
      </c>
      <c r="FC20" s="53">
        <v>90.113885080857088</v>
      </c>
      <c r="FD20" s="53">
        <v>55.765048313308633</v>
      </c>
      <c r="FE20" s="53">
        <v>76.214405360134009</v>
      </c>
      <c r="FF20" s="53">
        <v>840.23074993729631</v>
      </c>
      <c r="FG20" s="53">
        <v>6.4960629921259834</v>
      </c>
      <c r="FH20" s="53">
        <v>4.4444444444444446</v>
      </c>
      <c r="FI20" s="53">
        <v>10.904495396280916</v>
      </c>
      <c r="FJ20" s="53">
        <v>9.9675558759913478</v>
      </c>
      <c r="FK20" s="53">
        <v>79.90266762797404</v>
      </c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2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64"/>
      <c r="GN20" s="58"/>
      <c r="GO20" s="58"/>
      <c r="GP20" s="58"/>
      <c r="GQ20" s="58"/>
      <c r="GR20" s="53"/>
      <c r="GS20" s="52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9"/>
      <c r="HF20" s="59"/>
      <c r="HG20" s="59"/>
      <c r="HH20" s="59"/>
      <c r="HI20" s="59"/>
      <c r="HJ20" s="59"/>
      <c r="HK20" s="59"/>
      <c r="HL20" s="59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</row>
    <row r="21" spans="1:235" ht="20.25" customHeight="1">
      <c r="A21" s="19">
        <v>18</v>
      </c>
      <c r="B21" s="47" t="s">
        <v>72</v>
      </c>
      <c r="C21">
        <v>155683</v>
      </c>
      <c r="D21" s="53">
        <v>11.79083</v>
      </c>
      <c r="E21" s="53">
        <v>16.898340000000001</v>
      </c>
      <c r="F21" s="53">
        <v>17.491379999999999</v>
      </c>
      <c r="G21" s="53"/>
      <c r="H21" s="53">
        <v>28.405989999999999</v>
      </c>
      <c r="I21" s="57">
        <v>5.044988</v>
      </c>
      <c r="J21" s="53">
        <v>13.247716847285702</v>
      </c>
      <c r="K21" s="52"/>
      <c r="L21" s="52"/>
      <c r="M21" s="52">
        <v>1441</v>
      </c>
      <c r="N21" s="52">
        <v>1.0181658882631828</v>
      </c>
      <c r="O21" s="52">
        <v>32.427184466019412</v>
      </c>
      <c r="P21" s="52">
        <v>14.461315979754158</v>
      </c>
      <c r="Q21" s="52">
        <v>75.46948356807512</v>
      </c>
      <c r="R21" s="52">
        <v>54.193548387096783</v>
      </c>
      <c r="S21" s="52">
        <v>7.5555555555555554</v>
      </c>
      <c r="T21" s="68">
        <v>715</v>
      </c>
      <c r="U21" s="52"/>
      <c r="V21" s="52"/>
      <c r="W21" s="68">
        <v>46685</v>
      </c>
      <c r="X21" s="52">
        <v>32.800303517856264</v>
      </c>
      <c r="Y21" s="52">
        <v>33.800597854756461</v>
      </c>
      <c r="Z21" s="52">
        <v>5.1948576428619502</v>
      </c>
      <c r="AA21" s="52">
        <v>125</v>
      </c>
      <c r="AB21" s="68">
        <v>582</v>
      </c>
      <c r="AC21" s="68">
        <v>1273</v>
      </c>
      <c r="AD21" s="68">
        <v>1980</v>
      </c>
      <c r="AE21" s="68">
        <v>81</v>
      </c>
      <c r="AF21" s="52"/>
      <c r="AG21" s="53">
        <v>3.8</v>
      </c>
      <c r="AH21" s="53">
        <v>15.5</v>
      </c>
      <c r="AI21" s="52">
        <v>5.6910569105691025</v>
      </c>
      <c r="AJ21" s="53">
        <v>2.8659160696008144</v>
      </c>
      <c r="AK21" s="53">
        <v>4.6264142489078077</v>
      </c>
      <c r="AL21" s="53">
        <v>20.186504382183308</v>
      </c>
      <c r="AM21" s="53">
        <v>9.3091072229699421</v>
      </c>
      <c r="AN21" s="53">
        <v>53.038920486227283</v>
      </c>
      <c r="AO21" s="53">
        <v>56.607081679127788</v>
      </c>
      <c r="AP21" s="53"/>
      <c r="AQ21" s="53">
        <v>9.3091072229699421</v>
      </c>
      <c r="AR21" s="53">
        <v>5.0999999999999996</v>
      </c>
      <c r="AS21" s="53">
        <v>49.225025746652932</v>
      </c>
      <c r="AT21" s="53">
        <v>17.745585659306233</v>
      </c>
      <c r="AU21" s="53">
        <v>9.8602050326188255</v>
      </c>
      <c r="AV21" s="53"/>
      <c r="AW21" s="53"/>
      <c r="AX21" s="53"/>
      <c r="AY21" s="53"/>
      <c r="AZ21" s="53"/>
      <c r="BA21" s="52">
        <v>879.81200598162786</v>
      </c>
      <c r="BB21" s="53">
        <v>773.14189189189187</v>
      </c>
      <c r="BC21" s="53">
        <v>997.12856210572113</v>
      </c>
      <c r="BD21" s="53">
        <v>679.10412642049073</v>
      </c>
      <c r="BE21" s="53">
        <v>1018</v>
      </c>
      <c r="BF21" s="53">
        <v>8.4599841869454444</v>
      </c>
      <c r="BG21" s="54">
        <v>5.1718148894812552</v>
      </c>
      <c r="BH21" s="53"/>
      <c r="BI21" s="53"/>
      <c r="BJ21" s="53"/>
      <c r="BK21" s="53">
        <v>59.859503145833685</v>
      </c>
      <c r="BL21" s="53">
        <v>4.2677624511926888</v>
      </c>
      <c r="BM21" s="53">
        <v>3.1</v>
      </c>
      <c r="BN21" s="53">
        <v>12.880094208689069</v>
      </c>
      <c r="BO21" s="53">
        <v>11.907762192043917</v>
      </c>
      <c r="BP21" s="53">
        <v>0.27570713775145511</v>
      </c>
      <c r="BQ21" s="53">
        <v>6.925795053003533</v>
      </c>
      <c r="BR21" s="53"/>
      <c r="BS21" s="53"/>
      <c r="BT21" s="53"/>
      <c r="BU21" s="53">
        <v>23.192509999999999</v>
      </c>
      <c r="BV21" s="53">
        <v>6.4534165146253901</v>
      </c>
      <c r="BW21" s="53">
        <v>7.7619542319568291</v>
      </c>
      <c r="BX21" s="53">
        <v>9.0944506969093588</v>
      </c>
      <c r="BY21" s="53">
        <v>2.4831904885579892</v>
      </c>
      <c r="BZ21" s="53">
        <v>0.83614694254465705</v>
      </c>
      <c r="CA21" s="53">
        <v>4.5695899344934059</v>
      </c>
      <c r="CB21" s="53">
        <v>3.3647880414394136</v>
      </c>
      <c r="CC21" s="53">
        <v>1.2286093556113467</v>
      </c>
      <c r="CD21" s="53">
        <v>11.827980261449225</v>
      </c>
      <c r="CE21" s="58">
        <v>30.89986</v>
      </c>
      <c r="CF21" s="58"/>
      <c r="CG21" s="58"/>
      <c r="CH21" s="58"/>
      <c r="CI21" s="58"/>
      <c r="CJ21" s="58"/>
      <c r="CK21" s="58"/>
      <c r="CL21" s="58"/>
      <c r="CM21" s="58"/>
      <c r="CN21" s="58"/>
      <c r="CO21" s="53">
        <v>42.75</v>
      </c>
      <c r="CP21" s="53">
        <v>5.0599999999999996</v>
      </c>
      <c r="CQ21" s="53">
        <v>11.5</v>
      </c>
      <c r="CR21" s="55">
        <v>6.3</v>
      </c>
      <c r="CS21" s="53">
        <v>4.5050749999999997</v>
      </c>
      <c r="CT21" s="53">
        <v>4.08</v>
      </c>
      <c r="CU21" s="53">
        <v>13.970890000000001</v>
      </c>
      <c r="CV21" s="53">
        <v>62.46</v>
      </c>
      <c r="CW21" s="55">
        <v>13.983000000000001</v>
      </c>
      <c r="CX21" s="55">
        <v>250.50904723059037</v>
      </c>
      <c r="CY21" s="89">
        <v>9391.5199475857989</v>
      </c>
      <c r="CZ21" s="89">
        <v>6443.8634918391863</v>
      </c>
      <c r="DA21" s="89">
        <v>1071.4079250785248</v>
      </c>
      <c r="DB21" s="89">
        <v>535.70396253926242</v>
      </c>
      <c r="DC21" s="89">
        <v>512.58005048720793</v>
      </c>
      <c r="DD21" s="53">
        <v>48.2</v>
      </c>
      <c r="DE21" s="58"/>
      <c r="DF21" s="58"/>
      <c r="DG21" s="58"/>
      <c r="DH21" s="58"/>
      <c r="DI21" s="89">
        <v>22500.816499795288</v>
      </c>
      <c r="DJ21" s="53">
        <v>73.315892740353178</v>
      </c>
      <c r="DK21" s="53">
        <v>70.224719101123597</v>
      </c>
      <c r="DL21" s="53">
        <v>15.5</v>
      </c>
      <c r="DM21" s="53">
        <v>13.1</v>
      </c>
      <c r="DN21" s="53"/>
      <c r="DO21" s="53"/>
      <c r="DP21" s="53"/>
      <c r="DQ21" s="53"/>
      <c r="DR21" s="53"/>
      <c r="DS21" s="89">
        <v>22894.326638274644</v>
      </c>
      <c r="DT21" s="53">
        <v>2.2363465160075329</v>
      </c>
      <c r="DU21" s="53">
        <v>4.6264142489078077</v>
      </c>
      <c r="DV21" s="53">
        <v>9.3091072229699421</v>
      </c>
      <c r="DW21" s="53">
        <v>9.5905468535311904</v>
      </c>
      <c r="DX21" s="53"/>
      <c r="DY21" s="53"/>
      <c r="DZ21" s="53"/>
      <c r="EA21" s="53"/>
      <c r="EB21" s="53"/>
      <c r="EC21" s="53">
        <v>26.178034261825783</v>
      </c>
      <c r="ED21" s="53">
        <v>9.8602050326188255</v>
      </c>
      <c r="EE21" s="53">
        <v>11.65346584406668</v>
      </c>
      <c r="EF21" s="53">
        <v>1.2050829992607075</v>
      </c>
      <c r="EG21" s="53">
        <v>3060.9960828203693</v>
      </c>
      <c r="EH21" s="53">
        <v>1327.7083333333333</v>
      </c>
      <c r="EI21" s="53">
        <v>1134.3563523313401</v>
      </c>
      <c r="EJ21" s="53"/>
      <c r="EK21" s="53"/>
      <c r="EL21" s="53"/>
      <c r="EM21" s="89">
        <v>23237.270142790236</v>
      </c>
      <c r="EN21" s="53">
        <v>75.026886285164423</v>
      </c>
      <c r="EO21" s="53">
        <v>11.49430999353973</v>
      </c>
      <c r="EP21" s="53">
        <v>56.955915727934105</v>
      </c>
      <c r="EQ21" s="53">
        <v>14.160614021531964</v>
      </c>
      <c r="ER21" s="53">
        <v>9.3428699150648189</v>
      </c>
      <c r="ES21" s="53">
        <v>30.269275474622237</v>
      </c>
      <c r="ET21" s="53">
        <v>1041.0667539267015</v>
      </c>
      <c r="EU21" s="53"/>
      <c r="EV21" s="53"/>
      <c r="EW21" s="53">
        <v>53.031497412345338</v>
      </c>
      <c r="EX21" s="53">
        <v>16.987981284715797</v>
      </c>
      <c r="EY21" s="53">
        <v>7.3816471174915268</v>
      </c>
      <c r="EZ21" s="53">
        <v>12.745799619486398</v>
      </c>
      <c r="FA21" s="53">
        <v>21.048152894560836</v>
      </c>
      <c r="FB21" s="53">
        <v>0.62887076284485333</v>
      </c>
      <c r="FC21" s="53">
        <v>63.425020741836455</v>
      </c>
      <c r="FD21" s="53">
        <v>38.491749453024802</v>
      </c>
      <c r="FE21" s="53">
        <v>80.118076054870642</v>
      </c>
      <c r="FF21" s="53">
        <v>512.58005048720793</v>
      </c>
      <c r="FG21" s="53">
        <v>36.070169093046388</v>
      </c>
      <c r="FH21" s="53">
        <v>8.7251356238698001</v>
      </c>
      <c r="FI21" s="53">
        <v>20.42438366245554</v>
      </c>
      <c r="FJ21" s="53">
        <v>3.3592237767378039</v>
      </c>
      <c r="FK21" s="53">
        <v>71.783500355278946</v>
      </c>
      <c r="FL21" s="53"/>
      <c r="FM21" s="53"/>
      <c r="FN21" s="53"/>
      <c r="FO21" s="53"/>
      <c r="FP21" s="53"/>
      <c r="FQ21" s="53"/>
      <c r="FR21" s="53"/>
      <c r="FS21" s="53"/>
      <c r="FT21" s="53"/>
      <c r="FU21" s="53"/>
      <c r="FV21" s="53"/>
      <c r="FW21" s="52"/>
      <c r="FX21" s="53"/>
      <c r="FY21" s="53"/>
      <c r="FZ21" s="53"/>
      <c r="GA21" s="53"/>
      <c r="GB21" s="53"/>
      <c r="GC21" s="53"/>
      <c r="GD21" s="53"/>
      <c r="GE21" s="53"/>
      <c r="GF21" s="53"/>
      <c r="GG21" s="53"/>
      <c r="GH21" s="53"/>
      <c r="GI21" s="53"/>
      <c r="GJ21" s="53"/>
      <c r="GK21" s="53"/>
      <c r="GL21" s="53"/>
      <c r="GM21" s="64"/>
      <c r="GN21" s="58"/>
      <c r="GO21" s="58"/>
      <c r="GP21" s="58"/>
      <c r="GQ21" s="58"/>
      <c r="GR21" s="53"/>
      <c r="GS21" s="52"/>
      <c r="GT21" s="53"/>
      <c r="GU21" s="53"/>
      <c r="GV21" s="53"/>
      <c r="GW21" s="53"/>
      <c r="GX21" s="53"/>
      <c r="GY21" s="53"/>
      <c r="GZ21" s="53"/>
      <c r="HA21" s="53"/>
      <c r="HB21" s="53"/>
      <c r="HC21" s="53"/>
      <c r="HD21" s="53"/>
      <c r="HE21" s="59"/>
      <c r="HF21" s="59"/>
      <c r="HG21" s="59"/>
      <c r="HH21" s="59"/>
      <c r="HI21" s="59"/>
      <c r="HJ21" s="59"/>
      <c r="HK21" s="59"/>
      <c r="HL21" s="59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</row>
    <row r="22" spans="1:235" ht="20.25" customHeight="1">
      <c r="A22" s="19">
        <v>19</v>
      </c>
      <c r="B22" s="47" t="s">
        <v>73</v>
      </c>
      <c r="C22">
        <v>49179</v>
      </c>
      <c r="D22" s="53">
        <v>9.4185440000000007</v>
      </c>
      <c r="E22" s="53">
        <v>13.53973</v>
      </c>
      <c r="F22" s="53">
        <v>13.741910000000001</v>
      </c>
      <c r="G22" s="53">
        <v>5.8119719999999999</v>
      </c>
      <c r="H22" s="53">
        <v>16.409739999999999</v>
      </c>
      <c r="I22" s="57">
        <v>7.3860250000000001</v>
      </c>
      <c r="J22" s="53">
        <v>21.020235642204259</v>
      </c>
      <c r="K22" s="52"/>
      <c r="L22" s="52"/>
      <c r="M22" s="52">
        <v>1684</v>
      </c>
      <c r="N22" s="52">
        <v>3.8653996235596564</v>
      </c>
      <c r="O22" s="52">
        <v>55.08982035928144</v>
      </c>
      <c r="P22" s="52">
        <v>2.7670527670527671</v>
      </c>
      <c r="Q22" s="52">
        <v>32.307692307692307</v>
      </c>
      <c r="R22" s="52">
        <v>47.272727272727273</v>
      </c>
      <c r="S22" s="52">
        <v>10.507880910683012</v>
      </c>
      <c r="T22" s="68">
        <v>465</v>
      </c>
      <c r="U22" s="52"/>
      <c r="V22" s="52"/>
      <c r="W22" s="68">
        <v>5770</v>
      </c>
      <c r="X22" s="52">
        <v>12.954065825512998</v>
      </c>
      <c r="Y22" s="52">
        <v>4.3852640923213499</v>
      </c>
      <c r="Z22" s="52">
        <v>0.38591809504259472</v>
      </c>
      <c r="AA22" s="52">
        <v>0</v>
      </c>
      <c r="AB22" s="68">
        <v>47</v>
      </c>
      <c r="AC22" s="68">
        <v>104</v>
      </c>
      <c r="AD22" s="68">
        <v>151</v>
      </c>
      <c r="AE22" s="68">
        <v>0</v>
      </c>
      <c r="AF22" s="52"/>
      <c r="AG22" s="53">
        <v>3.8</v>
      </c>
      <c r="AH22" s="53">
        <v>24.1</v>
      </c>
      <c r="AI22" s="52">
        <v>11.022044088176358</v>
      </c>
      <c r="AJ22" s="53">
        <v>5.8455114822546932</v>
      </c>
      <c r="AK22" s="53">
        <v>18.274415817855001</v>
      </c>
      <c r="AL22" s="53">
        <v>40.344056242011078</v>
      </c>
      <c r="AM22" s="53">
        <v>17.928528164748634</v>
      </c>
      <c r="AN22" s="53">
        <v>19.45945945945946</v>
      </c>
      <c r="AO22" s="53">
        <v>19.949937421777221</v>
      </c>
      <c r="AP22" s="53"/>
      <c r="AQ22" s="53">
        <v>17.928528164748634</v>
      </c>
      <c r="AR22" s="53">
        <v>5</v>
      </c>
      <c r="AS22" s="53">
        <v>31.254996003197444</v>
      </c>
      <c r="AT22" s="53">
        <v>29.066891216251779</v>
      </c>
      <c r="AU22" s="53">
        <v>9.8939057488280291</v>
      </c>
      <c r="AV22" s="53"/>
      <c r="AW22" s="53"/>
      <c r="AX22" s="53"/>
      <c r="AY22" s="53"/>
      <c r="AZ22" s="53"/>
      <c r="BA22" s="52">
        <v>603.0308596620132</v>
      </c>
      <c r="BB22" s="53">
        <v>544.84143763213535</v>
      </c>
      <c r="BC22" s="53">
        <v>686.74242424242425</v>
      </c>
      <c r="BD22" s="53">
        <v>783.09507389066493</v>
      </c>
      <c r="BE22" s="53">
        <v>963</v>
      </c>
      <c r="BF22" s="53">
        <v>9.9902534113060426</v>
      </c>
      <c r="BG22" s="54">
        <v>6.8228481416322664</v>
      </c>
      <c r="BH22" s="53"/>
      <c r="BI22" s="53"/>
      <c r="BJ22" s="53"/>
      <c r="BK22" s="53">
        <v>77.928534438114966</v>
      </c>
      <c r="BL22" s="53">
        <v>3.2107716209218018</v>
      </c>
      <c r="BM22" s="53">
        <v>37.799999999999997</v>
      </c>
      <c r="BN22" s="53">
        <v>7.2765072765072762</v>
      </c>
      <c r="BO22" s="53">
        <v>20.324633856460785</v>
      </c>
      <c r="BP22" s="53">
        <v>0.12424289485945023</v>
      </c>
      <c r="BQ22" s="53">
        <v>4.392356478725806</v>
      </c>
      <c r="BR22" s="53"/>
      <c r="BS22" s="53"/>
      <c r="BT22" s="53"/>
      <c r="BU22" s="53">
        <v>12.49666</v>
      </c>
      <c r="BV22" s="53">
        <v>7.4791294342301766</v>
      </c>
      <c r="BW22" s="53">
        <v>15.15289821999087</v>
      </c>
      <c r="BX22" s="53">
        <v>10.219078046554085</v>
      </c>
      <c r="BY22" s="53">
        <v>4.9657690552259242</v>
      </c>
      <c r="BZ22" s="53">
        <v>0.76905522592423547</v>
      </c>
      <c r="CA22" s="53">
        <v>6.2939297124600637</v>
      </c>
      <c r="CB22" s="53">
        <v>7.0789593792788681</v>
      </c>
      <c r="CC22" s="53">
        <v>3.9000456412596987</v>
      </c>
      <c r="CD22" s="53">
        <v>11.668188041989959</v>
      </c>
      <c r="CE22" s="58">
        <v>18.439550000000001</v>
      </c>
      <c r="CF22" s="58"/>
      <c r="CG22" s="58"/>
      <c r="CH22" s="58"/>
      <c r="CI22" s="58"/>
      <c r="CJ22" s="58"/>
      <c r="CK22" s="58"/>
      <c r="CL22" s="58"/>
      <c r="CM22" s="58"/>
      <c r="CN22" s="58"/>
      <c r="CO22" s="53">
        <v>44.83</v>
      </c>
      <c r="CP22" s="53">
        <v>6.7</v>
      </c>
      <c r="CQ22" s="53">
        <v>19.600000000000001</v>
      </c>
      <c r="CR22" s="55">
        <v>9.8000000000000007</v>
      </c>
      <c r="CS22" s="53">
        <v>7.0049210000000004</v>
      </c>
      <c r="CT22" s="53">
        <v>1.1499999999999999</v>
      </c>
      <c r="CU22" s="53">
        <v>28.113479999999999</v>
      </c>
      <c r="CV22" s="53">
        <v>67.25</v>
      </c>
      <c r="CW22" s="55">
        <v>10.67277</v>
      </c>
      <c r="CX22" s="55">
        <v>227.73948229935542</v>
      </c>
      <c r="CY22" s="89">
        <v>11439.842209072978</v>
      </c>
      <c r="CZ22" s="89">
        <v>4219.2805872425224</v>
      </c>
      <c r="DA22" s="89">
        <v>2505.1343052929096</v>
      </c>
      <c r="DB22" s="89">
        <v>703.55232924622294</v>
      </c>
      <c r="DC22" s="89">
        <v>1695.8457878362715</v>
      </c>
      <c r="DD22" s="53">
        <v>40</v>
      </c>
      <c r="DE22" s="58"/>
      <c r="DF22" s="58"/>
      <c r="DG22" s="58"/>
      <c r="DH22" s="58"/>
      <c r="DI22" s="89">
        <v>7360.54442951284</v>
      </c>
      <c r="DJ22" s="53">
        <v>73.775843307943418</v>
      </c>
      <c r="DK22" s="53">
        <v>51.48063781321185</v>
      </c>
      <c r="DL22" s="53">
        <v>24.1</v>
      </c>
      <c r="DM22" s="53">
        <v>34.1</v>
      </c>
      <c r="DN22" s="53"/>
      <c r="DO22" s="53"/>
      <c r="DP22" s="53"/>
      <c r="DQ22" s="53"/>
      <c r="DR22" s="53"/>
      <c r="DS22" s="89">
        <v>5799.9687496958295</v>
      </c>
      <c r="DT22" s="53">
        <v>15.286624203821656</v>
      </c>
      <c r="DU22" s="53">
        <v>18.274415817855001</v>
      </c>
      <c r="DV22" s="53">
        <v>17.928528164748634</v>
      </c>
      <c r="DW22" s="53">
        <v>7.0021881838074398</v>
      </c>
      <c r="DX22" s="53"/>
      <c r="DY22" s="53"/>
      <c r="DZ22" s="53"/>
      <c r="EA22" s="53"/>
      <c r="EB22" s="53"/>
      <c r="EC22" s="53">
        <v>31.835516498093185</v>
      </c>
      <c r="ED22" s="53">
        <v>9.8939057488280291</v>
      </c>
      <c r="EE22" s="53">
        <v>67.475049135649684</v>
      </c>
      <c r="EF22" s="53">
        <v>1.8895660764248992</v>
      </c>
      <c r="EG22" s="53">
        <v>2157.2847682119204</v>
      </c>
      <c r="EH22" s="53">
        <v>979.62264150943395</v>
      </c>
      <c r="EI22" s="53">
        <v>4093.2105166839506</v>
      </c>
      <c r="EJ22" s="53"/>
      <c r="EK22" s="53"/>
      <c r="EL22" s="53"/>
      <c r="EM22" s="89">
        <v>16222.805177803644</v>
      </c>
      <c r="EN22" s="53">
        <v>72.060036285667167</v>
      </c>
      <c r="EO22" s="53">
        <v>13.844810016013975</v>
      </c>
      <c r="EP22" s="53">
        <v>59.48416376967478</v>
      </c>
      <c r="EQ22" s="53">
        <v>9.1096360723277634</v>
      </c>
      <c r="ER22" s="53">
        <v>25.029188558085231</v>
      </c>
      <c r="ES22" s="53">
        <v>15.389036568719018</v>
      </c>
      <c r="ET22" s="53">
        <v>793.07324840764329</v>
      </c>
      <c r="EU22" s="53"/>
      <c r="EV22" s="53"/>
      <c r="EW22" s="53">
        <v>58.652947672443112</v>
      </c>
      <c r="EX22" s="53">
        <v>92.37213175434249</v>
      </c>
      <c r="EY22" s="53">
        <v>6.2984760588816986</v>
      </c>
      <c r="EZ22" s="53">
        <v>8.5811954354273912</v>
      </c>
      <c r="FA22" s="53">
        <v>33.469623969174378</v>
      </c>
      <c r="FB22" s="53">
        <v>-3.5791920284749126</v>
      </c>
      <c r="FC22" s="53">
        <v>61.524299758924613</v>
      </c>
      <c r="FD22" s="53">
        <v>42.321133000109057</v>
      </c>
      <c r="FE22" s="53">
        <v>80.457380457380452</v>
      </c>
      <c r="FF22" s="53">
        <v>1695.8457878362715</v>
      </c>
      <c r="FG22" s="53">
        <v>9.5499451152579589</v>
      </c>
      <c r="FH22" s="53">
        <v>6.0669456066945608</v>
      </c>
      <c r="FI22" s="53">
        <v>5.9002770083102494</v>
      </c>
      <c r="FJ22" s="53">
        <v>4.7945205479452051</v>
      </c>
      <c r="FK22" s="53">
        <v>85.166735851667369</v>
      </c>
      <c r="FL22" s="53"/>
      <c r="FM22" s="53"/>
      <c r="FN22" s="53"/>
      <c r="FO22" s="53"/>
      <c r="FP22" s="53"/>
      <c r="FQ22" s="53"/>
      <c r="FR22" s="53"/>
      <c r="FS22" s="53"/>
      <c r="FT22" s="53"/>
      <c r="FU22" s="53"/>
      <c r="FV22" s="53"/>
      <c r="FW22" s="52"/>
      <c r="FX22" s="53"/>
      <c r="FY22" s="53"/>
      <c r="FZ22" s="53"/>
      <c r="GA22" s="53"/>
      <c r="GB22" s="53"/>
      <c r="GC22" s="53"/>
      <c r="GD22" s="53"/>
      <c r="GE22" s="53"/>
      <c r="GF22" s="53"/>
      <c r="GG22" s="53"/>
      <c r="GH22" s="53"/>
      <c r="GI22" s="53"/>
      <c r="GJ22" s="53"/>
      <c r="GK22" s="53"/>
      <c r="GL22" s="53"/>
      <c r="GM22" s="64"/>
      <c r="GN22" s="58"/>
      <c r="GO22" s="58"/>
      <c r="GP22" s="58"/>
      <c r="GQ22" s="58"/>
      <c r="GR22" s="53"/>
      <c r="GS22" s="52"/>
      <c r="GT22" s="53"/>
      <c r="GU22" s="53"/>
      <c r="GV22" s="53"/>
      <c r="GW22" s="53"/>
      <c r="GX22" s="53"/>
      <c r="GY22" s="53"/>
      <c r="GZ22" s="53"/>
      <c r="HA22" s="53"/>
      <c r="HB22" s="53"/>
      <c r="HC22" s="53"/>
      <c r="HD22" s="53"/>
      <c r="HE22" s="59"/>
      <c r="HF22" s="59"/>
      <c r="HG22" s="59"/>
      <c r="HH22" s="59"/>
      <c r="HI22" s="59"/>
      <c r="HJ22" s="59"/>
      <c r="HK22" s="59"/>
      <c r="HL22" s="59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</row>
    <row r="23" spans="1:235" ht="20.25" customHeight="1">
      <c r="A23" s="19">
        <v>20</v>
      </c>
      <c r="B23" s="47" t="s">
        <v>74</v>
      </c>
      <c r="C23">
        <v>142826</v>
      </c>
      <c r="D23" s="53">
        <v>14.89461</v>
      </c>
      <c r="E23" s="53">
        <v>16.249179999999999</v>
      </c>
      <c r="F23" s="53">
        <v>20.013263000000002</v>
      </c>
      <c r="G23" s="53">
        <v>6.8220179999999999</v>
      </c>
      <c r="H23" s="53">
        <v>24.494479999999999</v>
      </c>
      <c r="I23" s="57">
        <v>10.87907</v>
      </c>
      <c r="J23" s="53">
        <v>11.116213252865268</v>
      </c>
      <c r="K23" s="52"/>
      <c r="L23" s="52"/>
      <c r="M23" s="52">
        <v>1803</v>
      </c>
      <c r="N23" s="52">
        <v>1.376314865421902</v>
      </c>
      <c r="O23" s="52">
        <v>38.311688311688314</v>
      </c>
      <c r="P23" s="52">
        <v>5.4254711593375218</v>
      </c>
      <c r="Q23" s="52">
        <v>50.215982721382289</v>
      </c>
      <c r="R23" s="52">
        <v>46.271510516252391</v>
      </c>
      <c r="S23" s="52">
        <v>10.427807486631016</v>
      </c>
      <c r="T23" s="68">
        <v>614</v>
      </c>
      <c r="U23" s="52"/>
      <c r="V23" s="52"/>
      <c r="W23" s="68">
        <v>29805</v>
      </c>
      <c r="X23" s="52">
        <v>22.506739562173877</v>
      </c>
      <c r="Y23" s="52">
        <v>11.887280874383123</v>
      </c>
      <c r="Z23" s="52">
        <v>1.0496765531551324</v>
      </c>
      <c r="AA23" s="52">
        <v>9</v>
      </c>
      <c r="AB23" s="68">
        <v>269</v>
      </c>
      <c r="AC23" s="68">
        <v>347</v>
      </c>
      <c r="AD23" s="68">
        <v>625</v>
      </c>
      <c r="AE23" s="68">
        <v>8</v>
      </c>
      <c r="AF23" s="52"/>
      <c r="AG23" s="53">
        <v>3.9</v>
      </c>
      <c r="AH23" s="53">
        <v>19.8</v>
      </c>
      <c r="AI23" s="52">
        <v>9.2796885139519816</v>
      </c>
      <c r="AJ23" s="53">
        <v>3.9656311962987445</v>
      </c>
      <c r="AK23" s="53">
        <v>12.460847065232194</v>
      </c>
      <c r="AL23" s="53">
        <v>29.593132046375615</v>
      </c>
      <c r="AM23" s="53">
        <v>13.479623824451412</v>
      </c>
      <c r="AN23" s="53">
        <v>35.760869565217391</v>
      </c>
      <c r="AO23" s="53">
        <v>27.25740029297145</v>
      </c>
      <c r="AP23" s="53"/>
      <c r="AQ23" s="53">
        <v>13.479623824451412</v>
      </c>
      <c r="AR23" s="53">
        <v>4</v>
      </c>
      <c r="AS23" s="53">
        <v>31.048261315191393</v>
      </c>
      <c r="AT23" s="53">
        <v>25.809877854487517</v>
      </c>
      <c r="AU23" s="53">
        <v>6.4293701080879622</v>
      </c>
      <c r="AV23" s="53"/>
      <c r="AW23" s="53"/>
      <c r="AX23" s="53"/>
      <c r="AY23" s="53"/>
      <c r="AZ23" s="53"/>
      <c r="BA23" s="52">
        <v>805.38799414348466</v>
      </c>
      <c r="BB23" s="53">
        <v>667.23666210670319</v>
      </c>
      <c r="BC23" s="53">
        <v>1004.109472970683</v>
      </c>
      <c r="BD23" s="53">
        <v>605.43320229668416</v>
      </c>
      <c r="BE23" s="53">
        <v>1003</v>
      </c>
      <c r="BF23" s="53">
        <v>8.5907492561536376</v>
      </c>
      <c r="BG23" s="54">
        <v>5.2973159878712881</v>
      </c>
      <c r="BH23" s="53"/>
      <c r="BI23" s="53"/>
      <c r="BJ23" s="53"/>
      <c r="BK23" s="53">
        <v>69.796269727403157</v>
      </c>
      <c r="BL23" s="53">
        <v>2.7297943567670973</v>
      </c>
      <c r="BM23" s="53">
        <v>3.5000000000000004</v>
      </c>
      <c r="BN23" s="53">
        <v>9.0744101633393832</v>
      </c>
      <c r="BO23" s="53">
        <v>16.778196018272375</v>
      </c>
      <c r="BP23" s="53">
        <v>0.13956867543591314</v>
      </c>
      <c r="BQ23" s="53">
        <v>5.6360881958056019</v>
      </c>
      <c r="BR23" s="53"/>
      <c r="BS23" s="53"/>
      <c r="BT23" s="53"/>
      <c r="BU23" s="53">
        <v>24.731020000000001</v>
      </c>
      <c r="BV23" s="53">
        <v>5.8246754286263149</v>
      </c>
      <c r="BW23" s="53">
        <v>10.097161512509448</v>
      </c>
      <c r="BX23" s="53">
        <v>11.220713244976352</v>
      </c>
      <c r="BY23" s="53">
        <v>3.4072758155879166</v>
      </c>
      <c r="BZ23" s="53">
        <v>0.84617002875108116</v>
      </c>
      <c r="CA23" s="53">
        <v>5.5639964781873577</v>
      </c>
      <c r="CB23" s="53">
        <v>4.55965654535113</v>
      </c>
      <c r="CC23" s="53">
        <v>2.2533367616465254</v>
      </c>
      <c r="CD23" s="53">
        <v>12.591259359684596</v>
      </c>
      <c r="CE23" s="58">
        <v>24.409700000000001</v>
      </c>
      <c r="CF23" s="58"/>
      <c r="CG23" s="58"/>
      <c r="CH23" s="58"/>
      <c r="CI23" s="58"/>
      <c r="CJ23" s="58"/>
      <c r="CK23" s="58"/>
      <c r="CL23" s="58"/>
      <c r="CM23" s="58"/>
      <c r="CN23" s="58"/>
      <c r="CO23" s="53">
        <v>41.54</v>
      </c>
      <c r="CP23" s="53">
        <v>7.65</v>
      </c>
      <c r="CQ23" s="53">
        <v>15.6</v>
      </c>
      <c r="CR23" s="55">
        <v>14.4</v>
      </c>
      <c r="CS23" s="53">
        <v>7.610125</v>
      </c>
      <c r="CT23" s="53">
        <v>1.26</v>
      </c>
      <c r="CU23" s="53">
        <v>27.742229999999999</v>
      </c>
      <c r="CV23" s="53">
        <v>65.760000000000005</v>
      </c>
      <c r="CW23" s="55">
        <v>18.621659999999999</v>
      </c>
      <c r="CX23" s="55">
        <v>313.66837970677608</v>
      </c>
      <c r="CY23" s="89">
        <v>11378.880595969922</v>
      </c>
      <c r="CZ23" s="89">
        <v>5509.5010712335288</v>
      </c>
      <c r="DA23" s="89">
        <v>1837.9006623443911</v>
      </c>
      <c r="DB23" s="89">
        <v>710.65492277316457</v>
      </c>
      <c r="DC23" s="89">
        <v>992.81643398260815</v>
      </c>
      <c r="DD23" s="53">
        <v>53.9</v>
      </c>
      <c r="DE23" s="58"/>
      <c r="DF23" s="58"/>
      <c r="DG23" s="58"/>
      <c r="DH23" s="58"/>
      <c r="DI23" s="89">
        <v>25968.782619945945</v>
      </c>
      <c r="DJ23" s="53">
        <v>47.479513285324067</v>
      </c>
      <c r="DK23" s="53">
        <v>45.780697321879735</v>
      </c>
      <c r="DL23" s="53">
        <v>19.8</v>
      </c>
      <c r="DM23" s="53">
        <v>33.299999999999997</v>
      </c>
      <c r="DN23" s="53"/>
      <c r="DO23" s="53"/>
      <c r="DP23" s="53"/>
      <c r="DQ23" s="53"/>
      <c r="DR23" s="53"/>
      <c r="DS23" s="89">
        <v>22160.414543340332</v>
      </c>
      <c r="DT23" s="53">
        <v>6.5564583917063599</v>
      </c>
      <c r="DU23" s="53">
        <v>12.460847065232194</v>
      </c>
      <c r="DV23" s="53">
        <v>13.479623824451412</v>
      </c>
      <c r="DW23" s="53">
        <v>7.6535586610334745</v>
      </c>
      <c r="DX23" s="53"/>
      <c r="DY23" s="53"/>
      <c r="DZ23" s="53"/>
      <c r="EA23" s="53"/>
      <c r="EB23" s="53"/>
      <c r="EC23" s="53">
        <v>31.840691623300323</v>
      </c>
      <c r="ED23" s="53">
        <v>6.4293701080879622</v>
      </c>
      <c r="EE23" s="53">
        <v>29.72464710710922</v>
      </c>
      <c r="EF23" s="53">
        <v>1.8886407792584872</v>
      </c>
      <c r="EG23" s="53">
        <v>2646.7348544453184</v>
      </c>
      <c r="EH23" s="53">
        <v>1236.4551083591332</v>
      </c>
      <c r="EI23" s="53">
        <v>2136.1656841191379</v>
      </c>
      <c r="EJ23" s="53"/>
      <c r="EK23" s="53"/>
      <c r="EL23" s="53"/>
      <c r="EM23" s="89">
        <v>24416.910614858614</v>
      </c>
      <c r="EN23" s="53">
        <v>77.140867950800654</v>
      </c>
      <c r="EO23" s="53">
        <v>13.921568627450981</v>
      </c>
      <c r="EP23" s="53">
        <v>60.408952764990943</v>
      </c>
      <c r="EQ23" s="53">
        <v>14.943204073638855</v>
      </c>
      <c r="ER23" s="53">
        <v>12.758008779303259</v>
      </c>
      <c r="ES23" s="53">
        <v>19.753764474346653</v>
      </c>
      <c r="ET23" s="53">
        <v>998.24945295404814</v>
      </c>
      <c r="EU23" s="53"/>
      <c r="EV23" s="53"/>
      <c r="EW23" s="53">
        <v>79.9388760310961</v>
      </c>
      <c r="EX23" s="53">
        <v>64.629006941779636</v>
      </c>
      <c r="EY23" s="53">
        <v>11.756895141381856</v>
      </c>
      <c r="EZ23" s="53">
        <v>19.944136254515357</v>
      </c>
      <c r="FA23" s="53">
        <v>45.513727221484366</v>
      </c>
      <c r="FB23" s="53">
        <v>2.8</v>
      </c>
      <c r="FC23" s="53">
        <v>78.979676041678601</v>
      </c>
      <c r="FD23" s="53">
        <v>46.31533026263039</v>
      </c>
      <c r="FE23" s="53">
        <v>79.939329992086513</v>
      </c>
      <c r="FF23" s="53">
        <v>992.81643398260815</v>
      </c>
      <c r="FG23" s="53">
        <v>10.043588812204868</v>
      </c>
      <c r="FH23" s="53">
        <v>5.3621560920830991</v>
      </c>
      <c r="FI23" s="53">
        <v>4.5076177435830562</v>
      </c>
      <c r="FJ23" s="53">
        <v>1.6486738927384497</v>
      </c>
      <c r="FK23" s="53">
        <v>87.629515389795159</v>
      </c>
      <c r="FL23" s="53"/>
      <c r="FM23" s="53"/>
      <c r="FN23" s="53"/>
      <c r="FO23" s="53"/>
      <c r="FP23" s="53"/>
      <c r="FQ23" s="53"/>
      <c r="FR23" s="53"/>
      <c r="FS23" s="53"/>
      <c r="FT23" s="53"/>
      <c r="FU23" s="53"/>
      <c r="FV23" s="53"/>
      <c r="FW23" s="52"/>
      <c r="FX23" s="53"/>
      <c r="FY23" s="53"/>
      <c r="FZ23" s="53"/>
      <c r="GA23" s="53"/>
      <c r="GB23" s="53"/>
      <c r="GC23" s="53"/>
      <c r="GD23" s="53"/>
      <c r="GE23" s="53"/>
      <c r="GF23" s="53"/>
      <c r="GG23" s="53"/>
      <c r="GH23" s="53"/>
      <c r="GI23" s="53"/>
      <c r="GJ23" s="53"/>
      <c r="GK23" s="53"/>
      <c r="GL23" s="53"/>
      <c r="GM23" s="64"/>
      <c r="GN23" s="58"/>
      <c r="GO23" s="58"/>
      <c r="GP23" s="58"/>
      <c r="GQ23" s="58"/>
      <c r="GR23" s="53"/>
      <c r="GS23" s="52"/>
      <c r="GT23" s="53"/>
      <c r="GU23" s="53"/>
      <c r="GV23" s="53"/>
      <c r="GW23" s="53"/>
      <c r="GX23" s="53"/>
      <c r="GY23" s="53"/>
      <c r="GZ23" s="53"/>
      <c r="HA23" s="53"/>
      <c r="HB23" s="53"/>
      <c r="HC23" s="53"/>
      <c r="HD23" s="53"/>
      <c r="HE23" s="59"/>
      <c r="HF23" s="59"/>
      <c r="HG23" s="59"/>
      <c r="HH23" s="59"/>
      <c r="HI23" s="59"/>
      <c r="HJ23" s="59"/>
      <c r="HK23" s="59"/>
      <c r="HL23" s="59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</row>
    <row r="24" spans="1:235" ht="20.25" customHeight="1">
      <c r="A24" s="19">
        <v>21</v>
      </c>
      <c r="B24" s="47" t="s">
        <v>75</v>
      </c>
      <c r="C24">
        <v>10420</v>
      </c>
      <c r="D24" s="53">
        <v>11.87588</v>
      </c>
      <c r="E24" s="53">
        <v>15.06978</v>
      </c>
      <c r="F24" s="53">
        <v>11.210380000000001</v>
      </c>
      <c r="G24" s="53">
        <v>4.0927290000000003</v>
      </c>
      <c r="H24" s="53">
        <v>18.836749999999999</v>
      </c>
      <c r="I24" s="57">
        <v>5.4575129999999996</v>
      </c>
      <c r="J24" s="53">
        <v>25.027282648235722</v>
      </c>
      <c r="K24" s="52"/>
      <c r="L24" s="52"/>
      <c r="M24" s="52">
        <v>264</v>
      </c>
      <c r="N24" s="52">
        <v>2.7391575015563396</v>
      </c>
      <c r="O24" s="52">
        <v>55.08982035928144</v>
      </c>
      <c r="P24" s="52">
        <v>1.2396694214876034</v>
      </c>
      <c r="Q24" s="52">
        <v>32.307692307692307</v>
      </c>
      <c r="R24" s="52">
        <v>47.272727272727273</v>
      </c>
      <c r="S24" s="52">
        <v>12.222222222222221</v>
      </c>
      <c r="T24" s="68">
        <v>465</v>
      </c>
      <c r="U24" s="52"/>
      <c r="V24" s="52"/>
      <c r="W24" s="68">
        <v>611</v>
      </c>
      <c r="X24" s="52">
        <v>6.2551187551187581</v>
      </c>
      <c r="Y24" s="52">
        <v>2.6933631466612411</v>
      </c>
      <c r="Z24" s="52">
        <v>0.15913133015070674</v>
      </c>
      <c r="AA24" s="52">
        <v>0</v>
      </c>
      <c r="AB24" s="68">
        <v>16</v>
      </c>
      <c r="AC24" s="68">
        <v>11</v>
      </c>
      <c r="AD24" s="68">
        <v>27</v>
      </c>
      <c r="AE24" s="68">
        <v>0</v>
      </c>
      <c r="AF24" s="52"/>
      <c r="AG24" s="53">
        <v>4.2</v>
      </c>
      <c r="AH24" s="53">
        <v>19.100000000000001</v>
      </c>
      <c r="AI24" s="52">
        <v>8.9552238805970177</v>
      </c>
      <c r="AJ24" s="53">
        <v>1.5151515151515156</v>
      </c>
      <c r="AK24" s="53">
        <v>21</v>
      </c>
      <c r="AL24" s="53">
        <v>47.716923076923081</v>
      </c>
      <c r="AM24" s="53">
        <v>17.994858611825194</v>
      </c>
      <c r="AN24" s="53">
        <v>16.290726817042607</v>
      </c>
      <c r="AO24" s="53">
        <v>17.235294117647058</v>
      </c>
      <c r="AP24" s="53"/>
      <c r="AQ24" s="53">
        <v>17.994858611825194</v>
      </c>
      <c r="AR24" s="53">
        <v>3.3</v>
      </c>
      <c r="AS24" s="53">
        <v>35.298229263746506</v>
      </c>
      <c r="AT24" s="53">
        <v>30.387881569887536</v>
      </c>
      <c r="AU24" s="53">
        <v>7.5854700854700852</v>
      </c>
      <c r="AV24" s="53"/>
      <c r="AW24" s="53"/>
      <c r="AX24" s="53"/>
      <c r="AY24" s="53"/>
      <c r="AZ24" s="53"/>
      <c r="BA24" s="52">
        <v>591.33136094674558</v>
      </c>
      <c r="BB24" s="53">
        <v>521.6</v>
      </c>
      <c r="BC24" s="53">
        <v>691.33522727272725</v>
      </c>
      <c r="BD24" s="53">
        <v>284.89905473953763</v>
      </c>
      <c r="BE24" s="53">
        <v>952</v>
      </c>
      <c r="BF24" s="53">
        <v>9.1903719912472646</v>
      </c>
      <c r="BG24" s="54">
        <v>5.3883846937910169</v>
      </c>
      <c r="BH24" s="53"/>
      <c r="BI24" s="53"/>
      <c r="BJ24" s="53"/>
      <c r="BK24" s="53">
        <v>78.26805096743746</v>
      </c>
      <c r="BL24" s="53">
        <v>2.1000471920717318</v>
      </c>
      <c r="BM24" s="53">
        <v>76.7</v>
      </c>
      <c r="BN24" s="53">
        <v>4.3902176255117435</v>
      </c>
      <c r="BO24" s="53">
        <v>13.027098898315813</v>
      </c>
      <c r="BP24" s="53">
        <v>0</v>
      </c>
      <c r="BQ24" s="53">
        <v>1.8719580681392738</v>
      </c>
      <c r="BR24" s="53"/>
      <c r="BS24" s="53"/>
      <c r="BT24" s="53"/>
      <c r="BU24" s="53">
        <v>24.155090000000001</v>
      </c>
      <c r="BV24" s="53">
        <v>7.027968445855957</v>
      </c>
      <c r="BW24" s="53">
        <v>16.208590239314454</v>
      </c>
      <c r="BX24" s="53">
        <v>12.20608214024454</v>
      </c>
      <c r="BY24" s="53">
        <v>5.047549378200439</v>
      </c>
      <c r="BZ24" s="53">
        <v>1.3899049012435991</v>
      </c>
      <c r="CA24" s="53">
        <v>7.8691608318528585</v>
      </c>
      <c r="CB24" s="53">
        <v>6.7823179015571107</v>
      </c>
      <c r="CC24" s="53">
        <v>3.2396279653046296</v>
      </c>
      <c r="CD24" s="53">
        <v>10.659421047131362</v>
      </c>
      <c r="CE24" s="58">
        <v>15.438459999999999</v>
      </c>
      <c r="CF24" s="58"/>
      <c r="CG24" s="58"/>
      <c r="CH24" s="58"/>
      <c r="CI24" s="58"/>
      <c r="CJ24" s="58"/>
      <c r="CK24" s="58"/>
      <c r="CL24" s="58"/>
      <c r="CM24" s="58"/>
      <c r="CN24" s="58"/>
      <c r="CO24" s="53">
        <v>33.479999999999997</v>
      </c>
      <c r="CP24" s="53">
        <v>2.95</v>
      </c>
      <c r="CQ24" s="53">
        <v>2.2999999999999998</v>
      </c>
      <c r="CR24" s="55">
        <v>17.7</v>
      </c>
      <c r="CS24" s="53">
        <v>4.7195580000000001</v>
      </c>
      <c r="CT24" s="53">
        <v>4.24</v>
      </c>
      <c r="CU24" s="53">
        <v>31.0288</v>
      </c>
      <c r="CV24" s="53">
        <v>62.88</v>
      </c>
      <c r="CW24" s="55">
        <v>14.067500000000001</v>
      </c>
      <c r="CX24" s="55">
        <v>124.76007677543187</v>
      </c>
      <c r="CY24" s="89">
        <v>9635.3166986564302</v>
      </c>
      <c r="CZ24" s="89">
        <v>3656.429942418426</v>
      </c>
      <c r="DA24" s="89">
        <v>1564.2994241842609</v>
      </c>
      <c r="DB24" s="89">
        <v>527.83109404990398</v>
      </c>
      <c r="DC24" s="89">
        <v>1055.662188099808</v>
      </c>
      <c r="DD24" s="53">
        <v>31.200000000000003</v>
      </c>
      <c r="DE24" s="58"/>
      <c r="DF24" s="58"/>
      <c r="DG24" s="58"/>
      <c r="DH24" s="58"/>
      <c r="DI24" s="89">
        <v>1594.8992216179395</v>
      </c>
      <c r="DJ24" s="53">
        <v>76.734693877551024</v>
      </c>
      <c r="DK24" s="53">
        <v>51.515151515151516</v>
      </c>
      <c r="DL24" s="53">
        <v>19.100000000000001</v>
      </c>
      <c r="DM24" s="53">
        <v>26.7</v>
      </c>
      <c r="DN24" s="53"/>
      <c r="DO24" s="53"/>
      <c r="DP24" s="53"/>
      <c r="DQ24" s="53"/>
      <c r="DR24" s="53"/>
      <c r="DS24" s="89">
        <v>1198.2419217790991</v>
      </c>
      <c r="DT24" s="53">
        <v>18.333333333333332</v>
      </c>
      <c r="DU24" s="53">
        <v>21</v>
      </c>
      <c r="DV24" s="53">
        <v>17.994858611825194</v>
      </c>
      <c r="DW24" s="53">
        <v>6.1728395061728394</v>
      </c>
      <c r="DX24" s="53"/>
      <c r="DY24" s="53"/>
      <c r="DZ24" s="53"/>
      <c r="EA24" s="53"/>
      <c r="EB24" s="53"/>
      <c r="EC24" s="53">
        <v>28.474320241691842</v>
      </c>
      <c r="ED24" s="53">
        <v>7.5854700854700852</v>
      </c>
      <c r="EE24" s="53">
        <v>109.33480756419434</v>
      </c>
      <c r="EF24" s="53">
        <v>2.1431974439847958</v>
      </c>
      <c r="EG24" s="53">
        <v>2131.0160427807486</v>
      </c>
      <c r="EH24" s="53">
        <v>964.40677966101703</v>
      </c>
      <c r="EI24" s="53">
        <v>2034.5489443378119</v>
      </c>
      <c r="EJ24" s="53"/>
      <c r="EK24" s="53"/>
      <c r="EL24" s="53"/>
      <c r="EM24" s="89">
        <v>3259.6997849053987</v>
      </c>
      <c r="EN24" s="53">
        <v>77.124645892351268</v>
      </c>
      <c r="EO24" s="53">
        <v>16.152263374485596</v>
      </c>
      <c r="EP24" s="53">
        <v>61.355343497009898</v>
      </c>
      <c r="EQ24" s="53">
        <v>8.9715536105032836</v>
      </c>
      <c r="ER24" s="53">
        <v>27.492344334807754</v>
      </c>
      <c r="ES24" s="53">
        <v>15.987882867721307</v>
      </c>
      <c r="ET24" s="53">
        <v>785.9375</v>
      </c>
      <c r="EU24" s="53"/>
      <c r="EV24" s="53"/>
      <c r="EW24" s="53">
        <v>26.825396825396837</v>
      </c>
      <c r="EX24" s="53">
        <v>74.070765610701983</v>
      </c>
      <c r="EY24" s="53">
        <v>16.221886349793586</v>
      </c>
      <c r="EZ24" s="53">
        <v>-6.5899366313129466</v>
      </c>
      <c r="FA24" s="53">
        <v>41.921416712783625</v>
      </c>
      <c r="FB24" s="53">
        <v>-9.2034644859760988</v>
      </c>
      <c r="FC24" s="53">
        <v>82.969978484245246</v>
      </c>
      <c r="FD24" s="53">
        <v>46.102453594695106</v>
      </c>
      <c r="FE24" s="53">
        <v>78.94736842105263</v>
      </c>
      <c r="FF24" s="53">
        <v>1055.662188099808</v>
      </c>
      <c r="FG24" s="53">
        <v>8</v>
      </c>
      <c r="FH24" s="53">
        <v>9.5238095238095237</v>
      </c>
      <c r="FI24" s="53">
        <v>8.7857559836544077</v>
      </c>
      <c r="FJ24" s="53">
        <v>7.5783972125435541</v>
      </c>
      <c r="FK24" s="53">
        <v>82.955865272938439</v>
      </c>
      <c r="FL24" s="53"/>
      <c r="FM24" s="53"/>
      <c r="FN24" s="53"/>
      <c r="FO24" s="53"/>
      <c r="FP24" s="53"/>
      <c r="FQ24" s="53"/>
      <c r="FR24" s="53"/>
      <c r="FS24" s="53"/>
      <c r="FT24" s="53"/>
      <c r="FU24" s="53"/>
      <c r="FV24" s="53"/>
      <c r="FW24" s="52"/>
      <c r="FX24" s="53"/>
      <c r="FY24" s="53"/>
      <c r="FZ24" s="53"/>
      <c r="GA24" s="53"/>
      <c r="GB24" s="53"/>
      <c r="GC24" s="53"/>
      <c r="GD24" s="53"/>
      <c r="GE24" s="53"/>
      <c r="GF24" s="53"/>
      <c r="GG24" s="53"/>
      <c r="GH24" s="53"/>
      <c r="GI24" s="53"/>
      <c r="GJ24" s="53"/>
      <c r="GK24" s="53"/>
      <c r="GL24" s="53"/>
      <c r="GM24" s="64"/>
      <c r="GN24" s="58"/>
      <c r="GO24" s="58"/>
      <c r="GP24" s="58"/>
      <c r="GQ24" s="58"/>
      <c r="GR24" s="53"/>
      <c r="GS24" s="52"/>
      <c r="GT24" s="53"/>
      <c r="GU24" s="53"/>
      <c r="GV24" s="53"/>
      <c r="GW24" s="53"/>
      <c r="GX24" s="53"/>
      <c r="GY24" s="53"/>
      <c r="GZ24" s="53"/>
      <c r="HA24" s="53"/>
      <c r="HB24" s="53"/>
      <c r="HC24" s="53"/>
      <c r="HD24" s="53"/>
      <c r="HE24" s="59"/>
      <c r="HF24" s="59"/>
      <c r="HG24" s="59"/>
      <c r="HH24" s="59"/>
      <c r="HI24" s="59"/>
      <c r="HJ24" s="59"/>
      <c r="HK24" s="59"/>
      <c r="HL24" s="59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</row>
    <row r="25" spans="1:235" ht="20.25" customHeight="1">
      <c r="A25" s="19">
        <v>22</v>
      </c>
      <c r="B25" s="47" t="s">
        <v>76</v>
      </c>
      <c r="C25">
        <v>156837</v>
      </c>
      <c r="D25" s="53">
        <v>7.2043030000000003</v>
      </c>
      <c r="E25" s="53">
        <v>8.3253470000000007</v>
      </c>
      <c r="F25" s="53">
        <v>18.362807</v>
      </c>
      <c r="G25" s="53">
        <v>3.180739</v>
      </c>
      <c r="H25" s="53">
        <v>19.153289999999998</v>
      </c>
      <c r="I25" s="57">
        <v>3.2515860000000001</v>
      </c>
      <c r="J25" s="53">
        <v>16.043747189438225</v>
      </c>
      <c r="K25" s="52"/>
      <c r="L25" s="52"/>
      <c r="M25" s="52">
        <v>413</v>
      </c>
      <c r="N25" s="52">
        <v>0.28667416323074146</v>
      </c>
      <c r="O25" s="52">
        <v>23.958333333333336</v>
      </c>
      <c r="P25" s="52">
        <v>17.705735660847878</v>
      </c>
      <c r="Q25" s="52">
        <v>62.361623616236159</v>
      </c>
      <c r="R25" s="52">
        <v>38.775510204081634</v>
      </c>
      <c r="S25" s="52">
        <v>7.5892857142857135</v>
      </c>
      <c r="T25" s="68">
        <v>838</v>
      </c>
      <c r="U25" s="52"/>
      <c r="V25" s="52"/>
      <c r="W25" s="68">
        <v>55031</v>
      </c>
      <c r="X25" s="52">
        <v>38.151062428507053</v>
      </c>
      <c r="Y25" s="52">
        <v>32.041117231402666</v>
      </c>
      <c r="Z25" s="52">
        <v>8.3234613351801556</v>
      </c>
      <c r="AA25" s="52">
        <v>27</v>
      </c>
      <c r="AB25" s="68">
        <v>579</v>
      </c>
      <c r="AC25" s="68">
        <v>2136</v>
      </c>
      <c r="AD25" s="68">
        <v>2742</v>
      </c>
      <c r="AE25" s="68">
        <v>10</v>
      </c>
      <c r="AF25" s="52"/>
      <c r="AG25" s="53">
        <v>3</v>
      </c>
      <c r="AH25" s="53">
        <v>15.5</v>
      </c>
      <c r="AI25" s="52">
        <v>3.6956521739130466</v>
      </c>
      <c r="AJ25" s="53">
        <v>1.7155110793423916</v>
      </c>
      <c r="AK25" s="53">
        <v>2.8596568411790582</v>
      </c>
      <c r="AL25" s="53">
        <v>13.686224489795917</v>
      </c>
      <c r="AM25" s="53">
        <v>6.5764874078961837</v>
      </c>
      <c r="AN25" s="53">
        <v>59.514925373134332</v>
      </c>
      <c r="AO25" s="53">
        <v>64.276051925860884</v>
      </c>
      <c r="AP25" s="53"/>
      <c r="AQ25" s="53">
        <v>6.5764874078961837</v>
      </c>
      <c r="AR25" s="53">
        <v>2.8</v>
      </c>
      <c r="AS25" s="53">
        <v>54.732089179958813</v>
      </c>
      <c r="AT25" s="53">
        <v>15.026170028964886</v>
      </c>
      <c r="AU25" s="53">
        <v>5.4992611357399195</v>
      </c>
      <c r="AV25" s="53"/>
      <c r="AW25" s="53"/>
      <c r="AX25" s="53"/>
      <c r="AY25" s="53"/>
      <c r="AZ25" s="53"/>
      <c r="BA25" s="52">
        <v>1020.9020489755122</v>
      </c>
      <c r="BB25" s="53">
        <v>857.87641427328117</v>
      </c>
      <c r="BC25" s="53">
        <v>1221.6363833008868</v>
      </c>
      <c r="BD25" s="53">
        <v>593.89727357556706</v>
      </c>
      <c r="BE25" s="53">
        <v>1075</v>
      </c>
      <c r="BF25" s="53">
        <v>8.5375154924206313</v>
      </c>
      <c r="BG25" s="54">
        <v>3.2746246999028972</v>
      </c>
      <c r="BH25" s="53"/>
      <c r="BI25" s="53"/>
      <c r="BJ25" s="53"/>
      <c r="BK25" s="53">
        <v>64.309752567612335</v>
      </c>
      <c r="BL25" s="53">
        <v>1.1979284730335316</v>
      </c>
      <c r="BM25" s="53">
        <v>0.89999999999999991</v>
      </c>
      <c r="BN25" s="53">
        <v>15.660499837715028</v>
      </c>
      <c r="BO25" s="53">
        <v>10.433788555520975</v>
      </c>
      <c r="BP25" s="53">
        <v>0.20736403715127119</v>
      </c>
      <c r="BQ25" s="53">
        <v>3.7674521681317867</v>
      </c>
      <c r="BR25" s="53"/>
      <c r="BS25" s="53"/>
      <c r="BT25" s="53"/>
      <c r="BU25" s="53">
        <v>14.96081</v>
      </c>
      <c r="BV25" s="53">
        <v>4.6477491443678058</v>
      </c>
      <c r="BW25" s="53">
        <v>6.6323954978207231</v>
      </c>
      <c r="BX25" s="53">
        <v>7.5524555079172089</v>
      </c>
      <c r="BY25" s="53">
        <v>2.8575897840631956</v>
      </c>
      <c r="BZ25" s="53">
        <v>0.78141109049152824</v>
      </c>
      <c r="CA25" s="53">
        <v>3.9923778645222301</v>
      </c>
      <c r="CB25" s="53">
        <v>3.5913625278186618</v>
      </c>
      <c r="CC25" s="53">
        <v>1.0359562864842189</v>
      </c>
      <c r="CD25" s="53">
        <v>8.271296829561372</v>
      </c>
      <c r="CE25" s="58">
        <v>18.081769999999999</v>
      </c>
      <c r="CF25" s="58"/>
      <c r="CG25" s="58"/>
      <c r="CH25" s="58"/>
      <c r="CI25" s="58"/>
      <c r="CJ25" s="58"/>
      <c r="CK25" s="58"/>
      <c r="CL25" s="58"/>
      <c r="CM25" s="58"/>
      <c r="CN25" s="58"/>
      <c r="CO25" s="53">
        <v>51.49</v>
      </c>
      <c r="CP25" s="53">
        <v>4.84</v>
      </c>
      <c r="CQ25" s="53">
        <v>11.3</v>
      </c>
      <c r="CR25" s="55">
        <v>4.0999999999999996</v>
      </c>
      <c r="CS25" s="53"/>
      <c r="CT25" s="53">
        <v>1.53</v>
      </c>
      <c r="CU25" s="53">
        <v>17.03397</v>
      </c>
      <c r="CV25" s="53">
        <v>62.47</v>
      </c>
      <c r="CW25" s="55">
        <v>4.9595700000000003</v>
      </c>
      <c r="CX25" s="55">
        <v>102.65434814488928</v>
      </c>
      <c r="CY25" s="89">
        <v>4798.6125722884271</v>
      </c>
      <c r="CZ25" s="89">
        <v>3202.6881411911731</v>
      </c>
      <c r="DA25" s="89">
        <v>688.61301861167965</v>
      </c>
      <c r="DB25" s="89">
        <v>235.91371933918654</v>
      </c>
      <c r="DC25" s="89">
        <v>325.17836989995988</v>
      </c>
      <c r="DD25" s="53">
        <v>37.9</v>
      </c>
      <c r="DE25" s="58"/>
      <c r="DF25" s="58"/>
      <c r="DG25" s="58"/>
      <c r="DH25" s="58"/>
      <c r="DI25" s="89">
        <v>25590.728503428152</v>
      </c>
      <c r="DJ25" s="53">
        <v>80.216216216216225</v>
      </c>
      <c r="DK25" s="53">
        <v>69.662243667068751</v>
      </c>
      <c r="DL25" s="53">
        <v>15.5</v>
      </c>
      <c r="DM25" s="53">
        <v>4.2</v>
      </c>
      <c r="DN25" s="53"/>
      <c r="DO25" s="53"/>
      <c r="DP25" s="53"/>
      <c r="DQ25" s="53"/>
      <c r="DR25" s="53"/>
      <c r="DS25" s="89">
        <v>27055.415114151121</v>
      </c>
      <c r="DT25" s="53">
        <v>1.3971598717361429</v>
      </c>
      <c r="DU25" s="53">
        <v>2.8596568411790582</v>
      </c>
      <c r="DV25" s="53">
        <v>6.5764874078961837</v>
      </c>
      <c r="DW25" s="53">
        <v>7.7183480027081917</v>
      </c>
      <c r="DX25" s="53"/>
      <c r="DY25" s="53"/>
      <c r="DZ25" s="53"/>
      <c r="EA25" s="53"/>
      <c r="EB25" s="53"/>
      <c r="EC25" s="53">
        <v>21.21011737477269</v>
      </c>
      <c r="ED25" s="53">
        <v>5.4992611357399195</v>
      </c>
      <c r="EE25" s="53">
        <v>7.524954226755038</v>
      </c>
      <c r="EF25" s="53">
        <v>1.2622663091469011</v>
      </c>
      <c r="EG25" s="53">
        <v>3749.341238471673</v>
      </c>
      <c r="EH25" s="53">
        <v>1500.2997601918464</v>
      </c>
      <c r="EI25" s="53">
        <v>694.98906508030632</v>
      </c>
      <c r="EJ25" s="53"/>
      <c r="EK25" s="53"/>
      <c r="EL25" s="53"/>
      <c r="EM25" s="89">
        <v>24128.221030504003</v>
      </c>
      <c r="EN25" s="53">
        <v>81.53871810550892</v>
      </c>
      <c r="EO25" s="53">
        <v>19.637870855148343</v>
      </c>
      <c r="EP25" s="53">
        <v>43.082330797857679</v>
      </c>
      <c r="EQ25" s="53">
        <v>12.239776951672862</v>
      </c>
      <c r="ER25" s="53">
        <v>16.048735752652952</v>
      </c>
      <c r="ES25" s="53">
        <v>20.952835510044689</v>
      </c>
      <c r="ET25" s="53">
        <v>1348.8415545590433</v>
      </c>
      <c r="EU25" s="53"/>
      <c r="EV25" s="53"/>
      <c r="EW25" s="53">
        <v>75.905604053605828</v>
      </c>
      <c r="EX25" s="53">
        <v>13.561624844031602</v>
      </c>
      <c r="EY25" s="53">
        <v>10.27444909326868</v>
      </c>
      <c r="EZ25" s="53">
        <v>-4.5807501102618255</v>
      </c>
      <c r="FA25" s="53">
        <v>36.342822141259411</v>
      </c>
      <c r="FB25" s="53">
        <v>5.9882021039949782</v>
      </c>
      <c r="FC25" s="53">
        <v>66.566056926362521</v>
      </c>
      <c r="FD25" s="53">
        <v>32.775715576472656</v>
      </c>
      <c r="FE25" s="53">
        <v>79.629629629629633</v>
      </c>
      <c r="FF25" s="53">
        <v>325.17836989995988</v>
      </c>
      <c r="FG25" s="53">
        <v>27.444359171143518</v>
      </c>
      <c r="FH25" s="53">
        <v>5.0404184498335711</v>
      </c>
      <c r="FI25" s="53">
        <v>16.315762512166383</v>
      </c>
      <c r="FJ25" s="53">
        <v>3.7430553777618476</v>
      </c>
      <c r="FK25" s="53">
        <v>76.238510970582965</v>
      </c>
      <c r="FL25" s="53"/>
      <c r="FM25" s="53"/>
      <c r="FN25" s="53"/>
      <c r="FO25" s="53"/>
      <c r="FP25" s="53"/>
      <c r="FQ25" s="53"/>
      <c r="FR25" s="53"/>
      <c r="FS25" s="53"/>
      <c r="FT25" s="53"/>
      <c r="FU25" s="53"/>
      <c r="FV25" s="53"/>
      <c r="FW25" s="52"/>
      <c r="FX25" s="53"/>
      <c r="FY25" s="53"/>
      <c r="FZ25" s="53"/>
      <c r="GA25" s="53"/>
      <c r="GB25" s="53"/>
      <c r="GC25" s="53"/>
      <c r="GD25" s="53"/>
      <c r="GE25" s="53"/>
      <c r="GF25" s="53"/>
      <c r="GG25" s="53"/>
      <c r="GH25" s="53"/>
      <c r="GI25" s="53"/>
      <c r="GJ25" s="53"/>
      <c r="GK25" s="53"/>
      <c r="GL25" s="53"/>
      <c r="GM25" s="64"/>
      <c r="GN25" s="58"/>
      <c r="GO25" s="58"/>
      <c r="GP25" s="58"/>
      <c r="GQ25" s="58"/>
      <c r="GR25" s="53"/>
      <c r="GS25" s="52"/>
      <c r="GT25" s="53"/>
      <c r="GU25" s="53"/>
      <c r="GV25" s="53"/>
      <c r="GW25" s="53"/>
      <c r="GX25" s="53"/>
      <c r="GY25" s="53"/>
      <c r="GZ25" s="53"/>
      <c r="HA25" s="53"/>
      <c r="HB25" s="53"/>
      <c r="HC25" s="53"/>
      <c r="HD25" s="53"/>
      <c r="HE25" s="59"/>
      <c r="HF25" s="59"/>
      <c r="HG25" s="59"/>
      <c r="HH25" s="59"/>
      <c r="HI25" s="59"/>
      <c r="HJ25" s="59"/>
      <c r="HK25" s="59"/>
      <c r="HL25" s="59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</row>
    <row r="26" spans="1:235" ht="20.25" customHeight="1">
      <c r="A26" s="19">
        <v>23</v>
      </c>
      <c r="B26" s="47" t="s">
        <v>77</v>
      </c>
      <c r="C26">
        <v>20022</v>
      </c>
      <c r="D26" s="53">
        <v>5.9807790000000001</v>
      </c>
      <c r="E26" s="53">
        <v>7.8066880000000003</v>
      </c>
      <c r="F26" s="53">
        <v>17.436474</v>
      </c>
      <c r="G26" s="53">
        <v>4.0727770000000003</v>
      </c>
      <c r="H26" s="53">
        <v>10.761279999999999</v>
      </c>
      <c r="I26" s="57">
        <v>10.168229999999999</v>
      </c>
      <c r="J26" s="53">
        <v>21.655486647259842</v>
      </c>
      <c r="K26" s="52"/>
      <c r="L26" s="52"/>
      <c r="M26" s="52">
        <v>575</v>
      </c>
      <c r="N26" s="52">
        <v>3.1468914185639227</v>
      </c>
      <c r="O26" s="52">
        <v>46.153846153846153</v>
      </c>
      <c r="P26" s="52">
        <v>2.8571428571428572</v>
      </c>
      <c r="Q26" s="52">
        <v>46.103896103896105</v>
      </c>
      <c r="R26" s="52">
        <v>45.806451612903224</v>
      </c>
      <c r="S26" s="52">
        <v>12.22707423580786</v>
      </c>
      <c r="T26" s="68">
        <v>580</v>
      </c>
      <c r="U26" s="52"/>
      <c r="V26" s="52"/>
      <c r="W26" s="68">
        <v>1747</v>
      </c>
      <c r="X26" s="52">
        <v>9.3783551642688536</v>
      </c>
      <c r="Y26" s="52">
        <v>3.1837299685886222</v>
      </c>
      <c r="Z26" s="52">
        <v>0.12901945216355698</v>
      </c>
      <c r="AA26" s="52">
        <v>0</v>
      </c>
      <c r="AB26" s="68">
        <v>14</v>
      </c>
      <c r="AC26" s="68">
        <v>37</v>
      </c>
      <c r="AD26" s="68">
        <v>51</v>
      </c>
      <c r="AE26" s="68">
        <v>0</v>
      </c>
      <c r="AF26" s="52"/>
      <c r="AG26" s="53">
        <v>1.6</v>
      </c>
      <c r="AH26" s="53">
        <v>24.2</v>
      </c>
      <c r="AI26" s="52">
        <v>15.476190476190482</v>
      </c>
      <c r="AJ26" s="53">
        <v>4.6511627906976685</v>
      </c>
      <c r="AK26" s="53">
        <v>17.276166456494323</v>
      </c>
      <c r="AL26" s="53">
        <v>41.352613730884897</v>
      </c>
      <c r="AM26" s="53">
        <v>18.380462724935732</v>
      </c>
      <c r="AN26" s="53">
        <v>20.050441361916771</v>
      </c>
      <c r="AO26" s="53">
        <v>17.754130495659478</v>
      </c>
      <c r="AP26" s="53"/>
      <c r="AQ26" s="53">
        <v>18.380462724935732</v>
      </c>
      <c r="AR26" s="53">
        <v>2.9</v>
      </c>
      <c r="AS26" s="53">
        <v>30.639925805703687</v>
      </c>
      <c r="AT26" s="53">
        <v>32.642783564152452</v>
      </c>
      <c r="AU26" s="53">
        <v>8.926615553121577</v>
      </c>
      <c r="AV26" s="53"/>
      <c r="AW26" s="53"/>
      <c r="AX26" s="53"/>
      <c r="AY26" s="53"/>
      <c r="AZ26" s="53"/>
      <c r="BA26" s="52">
        <v>641.501976284585</v>
      </c>
      <c r="BB26" s="53">
        <v>546.51162790697674</v>
      </c>
      <c r="BC26" s="53">
        <v>788.87931034482756</v>
      </c>
      <c r="BD26" s="53">
        <v>529.12909766176654</v>
      </c>
      <c r="BE26" s="53">
        <v>952</v>
      </c>
      <c r="BF26" s="53">
        <v>11.559139784946236</v>
      </c>
      <c r="BG26" s="54">
        <v>6.4351614530635262</v>
      </c>
      <c r="BH26" s="53"/>
      <c r="BI26" s="53"/>
      <c r="BJ26" s="53"/>
      <c r="BK26" s="53">
        <v>77.989062888391743</v>
      </c>
      <c r="BL26" s="53">
        <v>3.3929903057419839</v>
      </c>
      <c r="BM26" s="53">
        <v>55.000000000000007</v>
      </c>
      <c r="BN26" s="53">
        <v>5.4650868077556707</v>
      </c>
      <c r="BO26" s="53">
        <v>20.368468215428226</v>
      </c>
      <c r="BP26" s="53">
        <v>0.22463496817671283</v>
      </c>
      <c r="BQ26" s="53">
        <v>4.9136390708755204</v>
      </c>
      <c r="BR26" s="53"/>
      <c r="BS26" s="53"/>
      <c r="BT26" s="53"/>
      <c r="BU26" s="53">
        <v>18.159469999999999</v>
      </c>
      <c r="BV26" s="53">
        <v>7.3808991277119205</v>
      </c>
      <c r="BW26" s="53">
        <v>15.706146598005915</v>
      </c>
      <c r="BX26" s="53">
        <v>9.8444176618823267</v>
      </c>
      <c r="BY26" s="53">
        <v>4.3332968116577195</v>
      </c>
      <c r="BZ26" s="53">
        <v>1.0682590117234578</v>
      </c>
      <c r="CA26" s="53">
        <v>6.9080749424783612</v>
      </c>
      <c r="CB26" s="53">
        <v>5.7357291552536429</v>
      </c>
      <c r="CC26" s="53">
        <v>3.0952120083269419</v>
      </c>
      <c r="CD26" s="53">
        <v>11.581023337350718</v>
      </c>
      <c r="CE26" s="58">
        <v>20.695239999999998</v>
      </c>
      <c r="CF26" s="58"/>
      <c r="CG26" s="58"/>
      <c r="CH26" s="58"/>
      <c r="CI26" s="58"/>
      <c r="CJ26" s="58"/>
      <c r="CK26" s="58"/>
      <c r="CL26" s="58"/>
      <c r="CM26" s="58"/>
      <c r="CN26" s="58"/>
      <c r="CO26" s="53">
        <v>38.32</v>
      </c>
      <c r="CP26" s="53">
        <v>4.26</v>
      </c>
      <c r="CQ26" s="53">
        <v>18.2</v>
      </c>
      <c r="CR26" s="55">
        <v>8</v>
      </c>
      <c r="CS26" s="53">
        <v>3.9417369999999998</v>
      </c>
      <c r="CT26" s="53">
        <v>1.44</v>
      </c>
      <c r="CU26" s="53">
        <v>30.538509999999999</v>
      </c>
      <c r="CV26" s="53">
        <v>62.43</v>
      </c>
      <c r="CW26" s="55">
        <v>12.89132</v>
      </c>
      <c r="CX26" s="55">
        <v>159.82419338727399</v>
      </c>
      <c r="CY26" s="89">
        <v>8865.2482269503544</v>
      </c>
      <c r="CZ26" s="89">
        <v>3451.203675956448</v>
      </c>
      <c r="DA26" s="89">
        <v>1713.1155728698432</v>
      </c>
      <c r="DB26" s="89">
        <v>789.13195484966536</v>
      </c>
      <c r="DC26" s="89">
        <v>1028.8682449305763</v>
      </c>
      <c r="DD26" s="53">
        <v>37.700000000000003</v>
      </c>
      <c r="DE26" s="58"/>
      <c r="DF26" s="58"/>
      <c r="DG26" s="58"/>
      <c r="DH26" s="58"/>
      <c r="DI26" s="89">
        <v>2946.9330852387043</v>
      </c>
      <c r="DJ26" s="53">
        <v>80.402010050251263</v>
      </c>
      <c r="DK26" s="53">
        <v>48.76543209876543</v>
      </c>
      <c r="DL26" s="53">
        <v>24.2</v>
      </c>
      <c r="DM26" s="53">
        <v>20.399999999999999</v>
      </c>
      <c r="DN26" s="53"/>
      <c r="DO26" s="53"/>
      <c r="DP26" s="53"/>
      <c r="DQ26" s="53"/>
      <c r="DR26" s="53"/>
      <c r="DS26" s="89">
        <v>2505.3305675065781</v>
      </c>
      <c r="DT26" s="53">
        <v>19.364161849710982</v>
      </c>
      <c r="DU26" s="53">
        <v>17.276166456494323</v>
      </c>
      <c r="DV26" s="53">
        <v>18.380462724935732</v>
      </c>
      <c r="DW26" s="53">
        <v>7.044410413476264</v>
      </c>
      <c r="DX26" s="53"/>
      <c r="DY26" s="53"/>
      <c r="DZ26" s="53"/>
      <c r="EA26" s="53"/>
      <c r="EB26" s="53"/>
      <c r="EC26" s="53">
        <v>30.792227204783256</v>
      </c>
      <c r="ED26" s="53">
        <v>8.926615553121577</v>
      </c>
      <c r="EE26" s="53">
        <v>92.938750104926427</v>
      </c>
      <c r="EF26" s="53">
        <v>1.9317441664944306</v>
      </c>
      <c r="EG26" s="53">
        <v>2222.644376899696</v>
      </c>
      <c r="EH26" s="53">
        <v>964.44444444444446</v>
      </c>
      <c r="EI26" s="53">
        <v>2417.340924982519</v>
      </c>
      <c r="EJ26" s="53"/>
      <c r="EK26" s="53"/>
      <c r="EL26" s="53"/>
      <c r="EM26" s="89">
        <v>5673.6843841057762</v>
      </c>
      <c r="EN26" s="53">
        <v>73.84234711912336</v>
      </c>
      <c r="EO26" s="53">
        <v>17.717028380634392</v>
      </c>
      <c r="EP26" s="53">
        <v>55.166974193495186</v>
      </c>
      <c r="EQ26" s="53">
        <v>9.2766934557979344</v>
      </c>
      <c r="ER26" s="53">
        <v>24.418848167539267</v>
      </c>
      <c r="ES26" s="53">
        <v>17.621509824198554</v>
      </c>
      <c r="ET26" s="53">
        <v>876.64233576642334</v>
      </c>
      <c r="EU26" s="53"/>
      <c r="EV26" s="53"/>
      <c r="EW26" s="53">
        <v>40.554272517321031</v>
      </c>
      <c r="EX26" s="53">
        <v>108.86383731211315</v>
      </c>
      <c r="EY26" s="53">
        <v>12.017975420722344</v>
      </c>
      <c r="EZ26" s="53">
        <v>17.063038885399433</v>
      </c>
      <c r="FA26" s="53">
        <v>59.220862396240904</v>
      </c>
      <c r="FB26" s="53">
        <v>5.2174509849826558</v>
      </c>
      <c r="FC26" s="53">
        <v>74.886761696121582</v>
      </c>
      <c r="FD26" s="53">
        <v>41.868636262423827</v>
      </c>
      <c r="FE26" s="53">
        <v>78.692493946731233</v>
      </c>
      <c r="FF26" s="53">
        <v>1028.8682449305763</v>
      </c>
      <c r="FG26" s="53">
        <v>9.5600676818950934</v>
      </c>
      <c r="FH26" s="53">
        <v>3.2941176470588238</v>
      </c>
      <c r="FI26" s="53">
        <v>5.8512978442586894</v>
      </c>
      <c r="FJ26" s="53">
        <v>5.1026392961876832</v>
      </c>
      <c r="FK26" s="53">
        <v>85.703812316715542</v>
      </c>
      <c r="FL26" s="53"/>
      <c r="FM26" s="53"/>
      <c r="FN26" s="53"/>
      <c r="FO26" s="53"/>
      <c r="FP26" s="53"/>
      <c r="FQ26" s="53"/>
      <c r="FR26" s="53"/>
      <c r="FS26" s="53"/>
      <c r="FT26" s="53"/>
      <c r="FU26" s="53"/>
      <c r="FV26" s="53"/>
      <c r="FW26" s="52"/>
      <c r="FX26" s="53"/>
      <c r="FY26" s="53"/>
      <c r="FZ26" s="53"/>
      <c r="GA26" s="53"/>
      <c r="GB26" s="53"/>
      <c r="GC26" s="53"/>
      <c r="GD26" s="53"/>
      <c r="GE26" s="53"/>
      <c r="GF26" s="53"/>
      <c r="GG26" s="53"/>
      <c r="GH26" s="53"/>
      <c r="GI26" s="53"/>
      <c r="GJ26" s="53"/>
      <c r="GK26" s="53"/>
      <c r="GL26" s="53"/>
      <c r="GM26" s="64"/>
      <c r="GN26" s="58"/>
      <c r="GO26" s="58"/>
      <c r="GP26" s="58"/>
      <c r="GQ26" s="58"/>
      <c r="GR26" s="53"/>
      <c r="GS26" s="52"/>
      <c r="GT26" s="53"/>
      <c r="GU26" s="53"/>
      <c r="GV26" s="53"/>
      <c r="GW26" s="53"/>
      <c r="GX26" s="53"/>
      <c r="GY26" s="53"/>
      <c r="GZ26" s="53"/>
      <c r="HA26" s="53"/>
      <c r="HB26" s="53"/>
      <c r="HC26" s="53"/>
      <c r="HD26" s="53"/>
      <c r="HE26" s="59"/>
      <c r="HF26" s="59"/>
      <c r="HG26" s="59"/>
      <c r="HH26" s="59"/>
      <c r="HI26" s="59"/>
      <c r="HJ26" s="59"/>
      <c r="HK26" s="59"/>
      <c r="HL26" s="59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</row>
    <row r="27" spans="1:235" ht="20.25" customHeight="1">
      <c r="A27" s="19">
        <v>24</v>
      </c>
      <c r="B27" s="47" t="s">
        <v>78</v>
      </c>
      <c r="C27">
        <v>25818</v>
      </c>
      <c r="D27" s="53">
        <v>15.47695</v>
      </c>
      <c r="E27" s="53">
        <v>19.402930000000001</v>
      </c>
      <c r="F27" s="53">
        <v>15.70905</v>
      </c>
      <c r="G27" s="53">
        <v>8.6003989999999995</v>
      </c>
      <c r="H27" s="53">
        <v>24.715450000000001</v>
      </c>
      <c r="I27" s="57">
        <v>10.05096</v>
      </c>
      <c r="J27" s="53">
        <v>17.220198945480242</v>
      </c>
      <c r="K27" s="52"/>
      <c r="L27" s="52"/>
      <c r="M27" s="52">
        <v>377</v>
      </c>
      <c r="N27" s="52">
        <v>1.6071276323642254</v>
      </c>
      <c r="O27" s="52">
        <v>35.5</v>
      </c>
      <c r="P27" s="52">
        <v>6.4432989690721643</v>
      </c>
      <c r="Q27" s="52">
        <v>18.888888888888889</v>
      </c>
      <c r="R27" s="52">
        <v>21.551724137931032</v>
      </c>
      <c r="S27" s="52">
        <v>4.1666666666666661</v>
      </c>
      <c r="T27" s="68">
        <v>762</v>
      </c>
      <c r="U27" s="52"/>
      <c r="V27" s="52"/>
      <c r="W27" s="68">
        <v>2303</v>
      </c>
      <c r="X27" s="52">
        <v>9.7177096080003338</v>
      </c>
      <c r="Y27" s="52">
        <v>3.1712029569892479</v>
      </c>
      <c r="Z27" s="52">
        <v>0.14408645187112268</v>
      </c>
      <c r="AA27" s="52">
        <v>0</v>
      </c>
      <c r="AB27" s="68">
        <v>17</v>
      </c>
      <c r="AC27" s="68">
        <v>41</v>
      </c>
      <c r="AD27" s="68">
        <v>58</v>
      </c>
      <c r="AE27" s="68">
        <v>0</v>
      </c>
      <c r="AF27" s="52"/>
      <c r="AG27" s="53">
        <v>1.7</v>
      </c>
      <c r="AH27" s="53">
        <v>22.4</v>
      </c>
      <c r="AI27" s="52">
        <v>8</v>
      </c>
      <c r="AJ27" s="53">
        <v>4.5</v>
      </c>
      <c r="AK27" s="53">
        <v>14.043355325164939</v>
      </c>
      <c r="AL27" s="53">
        <v>33.375294182037109</v>
      </c>
      <c r="AM27" s="53">
        <v>11.920529801324504</v>
      </c>
      <c r="AN27" s="53">
        <v>31.865042174320525</v>
      </c>
      <c r="AO27" s="53">
        <v>21.900305920460681</v>
      </c>
      <c r="AP27" s="53"/>
      <c r="AQ27" s="53">
        <v>11.920529801324504</v>
      </c>
      <c r="AR27" s="53">
        <v>2.8</v>
      </c>
      <c r="AS27" s="53">
        <v>30.064229249011859</v>
      </c>
      <c r="AT27" s="53">
        <v>26.646486132700648</v>
      </c>
      <c r="AU27" s="53">
        <v>5.7917261055634803</v>
      </c>
      <c r="AV27" s="53"/>
      <c r="AW27" s="53"/>
      <c r="AX27" s="53"/>
      <c r="AY27" s="53"/>
      <c r="AZ27" s="53"/>
      <c r="BA27" s="52">
        <v>783.38888888888891</v>
      </c>
      <c r="BB27" s="53">
        <v>613.20441988950279</v>
      </c>
      <c r="BC27" s="53">
        <v>1018.9688715953307</v>
      </c>
      <c r="BD27" s="53">
        <v>0</v>
      </c>
      <c r="BE27" s="53">
        <v>1040</v>
      </c>
      <c r="BF27" s="53">
        <v>9.472687085569941</v>
      </c>
      <c r="BG27" s="54">
        <v>4.7867530743607007</v>
      </c>
      <c r="BH27" s="53"/>
      <c r="BI27" s="53"/>
      <c r="BJ27" s="53"/>
      <c r="BK27" s="53">
        <v>91.215638362858897</v>
      </c>
      <c r="BL27" s="53">
        <v>8.5522296884544893E-2</v>
      </c>
      <c r="BM27" s="53">
        <v>65.900000000000006</v>
      </c>
      <c r="BN27" s="53">
        <v>6.4811439219022153</v>
      </c>
      <c r="BO27" s="53">
        <v>15.521282533037562</v>
      </c>
      <c r="BP27" s="53">
        <v>3.679175864606328E-2</v>
      </c>
      <c r="BQ27" s="53">
        <v>0.92051548867365718</v>
      </c>
      <c r="BR27" s="53"/>
      <c r="BS27" s="53"/>
      <c r="BT27" s="53"/>
      <c r="BU27" s="53">
        <v>21.084009999999999</v>
      </c>
      <c r="BV27" s="53">
        <v>4.9202845229335299</v>
      </c>
      <c r="BW27" s="53">
        <v>9.6536157652574008</v>
      </c>
      <c r="BX27" s="53">
        <v>11.329108429551177</v>
      </c>
      <c r="BY27" s="53">
        <v>3.1339526000520883</v>
      </c>
      <c r="BZ27" s="53">
        <v>0.63373556732355241</v>
      </c>
      <c r="CA27" s="53">
        <v>4.5490059901033071</v>
      </c>
      <c r="CB27" s="53">
        <v>4.0194461324767774</v>
      </c>
      <c r="CC27" s="53">
        <v>1.8708221199756923</v>
      </c>
      <c r="CD27" s="53">
        <v>10.65630697109124</v>
      </c>
      <c r="CE27" s="58">
        <v>23.68843</v>
      </c>
      <c r="CF27" s="58"/>
      <c r="CG27" s="58"/>
      <c r="CH27" s="58"/>
      <c r="CI27" s="58"/>
      <c r="CJ27" s="58"/>
      <c r="CK27" s="58"/>
      <c r="CL27" s="58"/>
      <c r="CM27" s="58"/>
      <c r="CN27" s="58"/>
      <c r="CO27" s="53">
        <v>35.06</v>
      </c>
      <c r="CP27" s="53">
        <v>5.23</v>
      </c>
      <c r="CQ27" s="53">
        <v>16.100000000000001</v>
      </c>
      <c r="CR27" s="55">
        <v>13.1</v>
      </c>
      <c r="CS27" s="53">
        <v>9.9435939999999992</v>
      </c>
      <c r="CT27" s="53">
        <v>1.81</v>
      </c>
      <c r="CU27" s="53">
        <v>20.88251</v>
      </c>
      <c r="CV27" s="53">
        <v>64.3</v>
      </c>
      <c r="CW27" s="55">
        <v>12.86777</v>
      </c>
      <c r="CX27" s="55">
        <v>61.972267410333878</v>
      </c>
      <c r="CY27" s="89">
        <v>2885.5837012936709</v>
      </c>
      <c r="CZ27" s="89">
        <v>1638.3918196607019</v>
      </c>
      <c r="DA27" s="89">
        <v>573.24347354558836</v>
      </c>
      <c r="DB27" s="89">
        <v>123.94453482066776</v>
      </c>
      <c r="DC27" s="89">
        <v>333.10093733054458</v>
      </c>
      <c r="DD27" s="53">
        <v>33.299999999999997</v>
      </c>
      <c r="DE27" s="58"/>
      <c r="DF27" s="58"/>
      <c r="DG27" s="58"/>
      <c r="DH27" s="58"/>
      <c r="DI27" s="89">
        <v>5672.4505189480606</v>
      </c>
      <c r="DJ27" s="53">
        <v>71.813285457809698</v>
      </c>
      <c r="DK27" s="53">
        <v>58.666666666666664</v>
      </c>
      <c r="DL27" s="53">
        <v>22.4</v>
      </c>
      <c r="DM27" s="53">
        <v>8.3000000000000007</v>
      </c>
      <c r="DN27" s="53"/>
      <c r="DO27" s="53"/>
      <c r="DP27" s="53"/>
      <c r="DQ27" s="53"/>
      <c r="DR27" s="53"/>
      <c r="DS27" s="89">
        <v>4388.8371781253481</v>
      </c>
      <c r="DT27" s="53">
        <v>5.4347826086956523</v>
      </c>
      <c r="DU27" s="53">
        <v>14.043355325164939</v>
      </c>
      <c r="DV27" s="53">
        <v>11.920529801324504</v>
      </c>
      <c r="DW27" s="53">
        <v>5.6167400881057272</v>
      </c>
      <c r="DX27" s="53"/>
      <c r="DY27" s="53"/>
      <c r="DZ27" s="53"/>
      <c r="EA27" s="53"/>
      <c r="EB27" s="53"/>
      <c r="EC27" s="53">
        <v>17.401446232796829</v>
      </c>
      <c r="ED27" s="53">
        <v>5.7917261055634803</v>
      </c>
      <c r="EE27" s="53">
        <v>32.015327374913788</v>
      </c>
      <c r="EF27" s="53">
        <v>1.9490890819529385</v>
      </c>
      <c r="EG27" s="53">
        <v>2553.9305301645336</v>
      </c>
      <c r="EH27" s="53">
        <v>1189.8148148148148</v>
      </c>
      <c r="EI27" s="53">
        <v>875.35827717096606</v>
      </c>
      <c r="EJ27" s="53"/>
      <c r="EK27" s="53"/>
      <c r="EL27" s="53"/>
      <c r="EM27" s="89">
        <v>4108.6583362380525</v>
      </c>
      <c r="EN27" s="53">
        <v>80.847255369928405</v>
      </c>
      <c r="EO27" s="53">
        <v>18.888888888888889</v>
      </c>
      <c r="EP27" s="53">
        <v>54.762402124196406</v>
      </c>
      <c r="EQ27" s="53">
        <v>3.8372093023255816</v>
      </c>
      <c r="ER27" s="53">
        <v>19.788182831661093</v>
      </c>
      <c r="ES27" s="53">
        <v>15.964767409854113</v>
      </c>
      <c r="ET27" s="53">
        <v>975.67567567567562</v>
      </c>
      <c r="EU27" s="53"/>
      <c r="EV27" s="53"/>
      <c r="EW27" s="53">
        <v>149.66588706982961</v>
      </c>
      <c r="EX27" s="53">
        <v>104.44511278195489</v>
      </c>
      <c r="EY27" s="53">
        <v>9.1107736003861177</v>
      </c>
      <c r="EZ27" s="53">
        <v>19.755868544600933</v>
      </c>
      <c r="FA27" s="53">
        <v>66.612305132141785</v>
      </c>
      <c r="FB27" s="53">
        <v>3.5465979819636693</v>
      </c>
      <c r="FC27" s="53">
        <v>81.071304313038311</v>
      </c>
      <c r="FD27" s="53">
        <v>54.223255972732076</v>
      </c>
      <c r="FE27" s="53">
        <v>74.89986648865154</v>
      </c>
      <c r="FF27" s="53">
        <v>333.10093733054458</v>
      </c>
      <c r="FG27" s="53">
        <v>3.9232053422370621</v>
      </c>
      <c r="FH27" s="53">
        <v>1.3888888888888888</v>
      </c>
      <c r="FI27" s="53">
        <v>2.7367703838292075</v>
      </c>
      <c r="FJ27" s="53">
        <v>2.0984573502722323</v>
      </c>
      <c r="FK27" s="53">
        <v>89.462341197822141</v>
      </c>
      <c r="FL27" s="53"/>
      <c r="FM27" s="53"/>
      <c r="FN27" s="53"/>
      <c r="FO27" s="53"/>
      <c r="FP27" s="53"/>
      <c r="FQ27" s="53"/>
      <c r="FR27" s="53"/>
      <c r="FS27" s="53"/>
      <c r="FT27" s="53"/>
      <c r="FU27" s="53"/>
      <c r="FV27" s="53"/>
      <c r="FW27" s="52"/>
      <c r="FX27" s="53"/>
      <c r="FY27" s="53"/>
      <c r="FZ27" s="53"/>
      <c r="GA27" s="53"/>
      <c r="GB27" s="53"/>
      <c r="GC27" s="53"/>
      <c r="GD27" s="53"/>
      <c r="GE27" s="53"/>
      <c r="GF27" s="53"/>
      <c r="GG27" s="53"/>
      <c r="GH27" s="53"/>
      <c r="GI27" s="53"/>
      <c r="GJ27" s="53"/>
      <c r="GK27" s="53"/>
      <c r="GL27" s="53"/>
      <c r="GM27" s="64"/>
      <c r="GN27" s="58"/>
      <c r="GO27" s="58"/>
      <c r="GP27" s="58"/>
      <c r="GQ27" s="58"/>
      <c r="GR27" s="53"/>
      <c r="GS27" s="52"/>
      <c r="GT27" s="53"/>
      <c r="GU27" s="53"/>
      <c r="GV27" s="53"/>
      <c r="GW27" s="53"/>
      <c r="GX27" s="53"/>
      <c r="GY27" s="53"/>
      <c r="GZ27" s="53"/>
      <c r="HA27" s="53"/>
      <c r="HB27" s="53"/>
      <c r="HC27" s="53"/>
      <c r="HD27" s="53"/>
      <c r="HE27" s="59"/>
      <c r="HF27" s="59"/>
      <c r="HG27" s="59"/>
      <c r="HH27" s="59"/>
      <c r="HI27" s="59"/>
      <c r="HJ27" s="59"/>
      <c r="HK27" s="59"/>
      <c r="HL27" s="59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</row>
    <row r="28" spans="1:235" ht="20.25" customHeight="1">
      <c r="A28" s="19">
        <v>25</v>
      </c>
      <c r="B28" s="47" t="s">
        <v>79</v>
      </c>
      <c r="C28">
        <v>124174</v>
      </c>
      <c r="D28" s="53">
        <v>12.72146</v>
      </c>
      <c r="E28" s="53">
        <v>17.714269999999999</v>
      </c>
      <c r="F28" s="53">
        <v>17.253585999999999</v>
      </c>
      <c r="G28" s="53">
        <v>3.163208</v>
      </c>
      <c r="H28" s="53">
        <v>26.62396</v>
      </c>
      <c r="I28" s="57">
        <v>10.069660000000001</v>
      </c>
      <c r="J28" s="53">
        <v>16.314918382138181</v>
      </c>
      <c r="K28" s="52"/>
      <c r="L28" s="52"/>
      <c r="M28" s="52">
        <v>2738</v>
      </c>
      <c r="N28" s="52">
        <v>2.4352930712443297</v>
      </c>
      <c r="O28" s="52">
        <v>44.486452425960934</v>
      </c>
      <c r="P28" s="52">
        <v>4.3281896876176136</v>
      </c>
      <c r="Q28" s="52">
        <v>52.759381898454748</v>
      </c>
      <c r="R28" s="52">
        <v>46.549391069012181</v>
      </c>
      <c r="S28" s="52">
        <v>9.5463137996219274</v>
      </c>
      <c r="T28" s="68">
        <v>596</v>
      </c>
      <c r="U28" s="52"/>
      <c r="V28" s="52"/>
      <c r="W28" s="68">
        <v>11754</v>
      </c>
      <c r="X28" s="52">
        <v>10.259767466219756</v>
      </c>
      <c r="Y28" s="52">
        <v>6.8956489868579496</v>
      </c>
      <c r="Z28" s="52">
        <v>0.93274059438544499</v>
      </c>
      <c r="AA28" s="52">
        <v>194</v>
      </c>
      <c r="AB28" s="68">
        <v>140</v>
      </c>
      <c r="AC28" s="68">
        <v>544</v>
      </c>
      <c r="AD28" s="68">
        <v>878</v>
      </c>
      <c r="AE28" s="68">
        <v>0</v>
      </c>
      <c r="AF28" s="52"/>
      <c r="AG28" s="53">
        <v>3.2</v>
      </c>
      <c r="AH28" s="53">
        <v>23.9</v>
      </c>
      <c r="AI28" s="52">
        <v>13.07392996108949</v>
      </c>
      <c r="AJ28" s="53">
        <v>7.6250992851469448</v>
      </c>
      <c r="AK28" s="53">
        <v>13.419976635514018</v>
      </c>
      <c r="AL28" s="53">
        <v>34.686431263206046</v>
      </c>
      <c r="AM28" s="53">
        <v>13.101838342573679</v>
      </c>
      <c r="AN28" s="53">
        <v>33.420441347270611</v>
      </c>
      <c r="AO28" s="53">
        <v>28.464286977747904</v>
      </c>
      <c r="AP28" s="53"/>
      <c r="AQ28" s="53">
        <v>13.101838342573679</v>
      </c>
      <c r="AR28" s="53">
        <v>3.1</v>
      </c>
      <c r="AS28" s="53">
        <v>33.085897991619703</v>
      </c>
      <c r="AT28" s="53">
        <v>27.010845209285648</v>
      </c>
      <c r="AU28" s="53">
        <v>7.008977791778233</v>
      </c>
      <c r="AV28" s="53"/>
      <c r="AW28" s="53"/>
      <c r="AX28" s="53"/>
      <c r="AY28" s="53"/>
      <c r="AZ28" s="53"/>
      <c r="BA28" s="52">
        <v>739.69844480971051</v>
      </c>
      <c r="BB28" s="53">
        <v>635.92724288840259</v>
      </c>
      <c r="BC28" s="53">
        <v>888.73863888273104</v>
      </c>
      <c r="BD28" s="53">
        <v>629.61517766624809</v>
      </c>
      <c r="BE28" s="53">
        <v>985</v>
      </c>
      <c r="BF28" s="53">
        <v>7.8716142618546217</v>
      </c>
      <c r="BG28" s="54">
        <v>6.078563575662006</v>
      </c>
      <c r="BH28" s="53"/>
      <c r="BI28" s="53"/>
      <c r="BJ28" s="53"/>
      <c r="BK28" s="53">
        <v>71.489185778319339</v>
      </c>
      <c r="BL28" s="53">
        <v>3.7621306410200619</v>
      </c>
      <c r="BM28" s="53">
        <v>29.5</v>
      </c>
      <c r="BN28" s="53">
        <v>6.5873353166170849</v>
      </c>
      <c r="BO28" s="53">
        <v>16.825398706807722</v>
      </c>
      <c r="BP28" s="53">
        <v>0.20445894507884721</v>
      </c>
      <c r="BQ28" s="53">
        <v>4.7006717597471024</v>
      </c>
      <c r="BR28" s="53"/>
      <c r="BS28" s="53"/>
      <c r="BT28" s="53"/>
      <c r="BU28" s="53">
        <v>22.9224</v>
      </c>
      <c r="BV28" s="53">
        <v>6.4075465789885708</v>
      </c>
      <c r="BW28" s="53">
        <v>12.806760198342349</v>
      </c>
      <c r="BX28" s="53">
        <v>11.577469605205138</v>
      </c>
      <c r="BY28" s="53">
        <v>3.8300591247378981</v>
      </c>
      <c r="BZ28" s="53">
        <v>0.8468246326076978</v>
      </c>
      <c r="CA28" s="53">
        <v>5.440015838590365</v>
      </c>
      <c r="CB28" s="53">
        <v>5.1007460336030093</v>
      </c>
      <c r="CC28" s="53">
        <v>2.313694081226771</v>
      </c>
      <c r="CD28" s="53">
        <v>13.764274979526823</v>
      </c>
      <c r="CE28" s="58">
        <v>24.170310000000001</v>
      </c>
      <c r="CF28" s="58"/>
      <c r="CG28" s="58"/>
      <c r="CH28" s="58"/>
      <c r="CI28" s="58"/>
      <c r="CJ28" s="58"/>
      <c r="CK28" s="58"/>
      <c r="CL28" s="58"/>
      <c r="CM28" s="58"/>
      <c r="CN28" s="58"/>
      <c r="CO28" s="53">
        <v>43.31</v>
      </c>
      <c r="CP28" s="53">
        <v>8.24</v>
      </c>
      <c r="CQ28" s="53">
        <v>14.3</v>
      </c>
      <c r="CR28" s="55">
        <v>10.199999999999999</v>
      </c>
      <c r="CS28" s="53">
        <v>10.56264</v>
      </c>
      <c r="CT28" s="53">
        <v>2.64</v>
      </c>
      <c r="CU28" s="53">
        <v>29.704339999999998</v>
      </c>
      <c r="CV28" s="53">
        <v>62.62</v>
      </c>
      <c r="CW28" s="55">
        <v>14.30996</v>
      </c>
      <c r="CX28" s="55">
        <v>200.52506966031538</v>
      </c>
      <c r="CY28" s="89">
        <v>9611.5128770918236</v>
      </c>
      <c r="CZ28" s="89">
        <v>4716.7684056243661</v>
      </c>
      <c r="DA28" s="89">
        <v>1704.865752895131</v>
      </c>
      <c r="DB28" s="89">
        <v>530.70691126966994</v>
      </c>
      <c r="DC28" s="89">
        <v>935.78365841480502</v>
      </c>
      <c r="DD28" s="53">
        <v>44.7</v>
      </c>
      <c r="DE28" s="58"/>
      <c r="DF28" s="58"/>
      <c r="DG28" s="58"/>
      <c r="DH28" s="58"/>
      <c r="DI28" s="89">
        <v>23398.278688749753</v>
      </c>
      <c r="DJ28" s="53">
        <v>73.354632587859427</v>
      </c>
      <c r="DK28" s="53">
        <v>46.834581347855689</v>
      </c>
      <c r="DL28" s="53">
        <v>23.9</v>
      </c>
      <c r="DM28" s="53">
        <v>30</v>
      </c>
      <c r="DN28" s="53"/>
      <c r="DO28" s="53"/>
      <c r="DP28" s="53"/>
      <c r="DQ28" s="53"/>
      <c r="DR28" s="53"/>
      <c r="DS28" s="89">
        <v>20575.517984577513</v>
      </c>
      <c r="DT28" s="53">
        <v>9.8050797401063203</v>
      </c>
      <c r="DU28" s="53">
        <v>13.419976635514018</v>
      </c>
      <c r="DV28" s="53">
        <v>13.101838342573679</v>
      </c>
      <c r="DW28" s="53">
        <v>6.5989847715736047</v>
      </c>
      <c r="DX28" s="53"/>
      <c r="DY28" s="53"/>
      <c r="DZ28" s="53"/>
      <c r="EA28" s="53"/>
      <c r="EB28" s="53"/>
      <c r="EC28" s="53">
        <v>31.124476425733004</v>
      </c>
      <c r="ED28" s="53">
        <v>7.008977791778233</v>
      </c>
      <c r="EE28" s="53">
        <v>42.592339626289892</v>
      </c>
      <c r="EF28" s="53">
        <v>1.7286687948693136</v>
      </c>
      <c r="EG28" s="53">
        <v>2482.5403753819292</v>
      </c>
      <c r="EH28" s="53">
        <v>1121.7148488830487</v>
      </c>
      <c r="EI28" s="53">
        <v>2084.9775315283396</v>
      </c>
      <c r="EJ28" s="53"/>
      <c r="EK28" s="53"/>
      <c r="EL28" s="53"/>
      <c r="EM28" s="89">
        <v>25725.185830357033</v>
      </c>
      <c r="EN28" s="53">
        <v>76.339758525736073</v>
      </c>
      <c r="EO28" s="53">
        <v>12.644188110026619</v>
      </c>
      <c r="EP28" s="53">
        <v>58.930575273475483</v>
      </c>
      <c r="EQ28" s="53">
        <v>12.121502951197275</v>
      </c>
      <c r="ER28" s="53">
        <v>19.531495885976348</v>
      </c>
      <c r="ES28" s="53">
        <v>18.55364027119245</v>
      </c>
      <c r="ET28" s="53">
        <v>947.63779527559052</v>
      </c>
      <c r="EU28" s="53"/>
      <c r="EV28" s="53"/>
      <c r="EW28" s="53">
        <v>48.091027251447031</v>
      </c>
      <c r="EX28" s="53">
        <v>54.154671020836908</v>
      </c>
      <c r="EY28" s="53">
        <v>10.259454912083502</v>
      </c>
      <c r="EZ28" s="53">
        <v>17.232443199434851</v>
      </c>
      <c r="FA28" s="53">
        <v>38.127218263090278</v>
      </c>
      <c r="FB28" s="53">
        <v>-2.5423976738012399</v>
      </c>
      <c r="FC28" s="53">
        <v>70.854447114011734</v>
      </c>
      <c r="FD28" s="53">
        <v>47.406303750007922</v>
      </c>
      <c r="FE28" s="53">
        <v>81.77739430543572</v>
      </c>
      <c r="FF28" s="53">
        <v>935.78365841480502</v>
      </c>
      <c r="FG28" s="53">
        <v>10.761830182347017</v>
      </c>
      <c r="FH28" s="53">
        <v>5.3105889925973608</v>
      </c>
      <c r="FI28" s="53">
        <v>4.9732376449127518</v>
      </c>
      <c r="FJ28" s="53">
        <v>3.0588743342449978</v>
      </c>
      <c r="FK28" s="53">
        <v>86.624922028693447</v>
      </c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2"/>
      <c r="FX28" s="53"/>
      <c r="FY28" s="53"/>
      <c r="FZ28" s="53"/>
      <c r="GA28" s="53"/>
      <c r="GB28" s="53"/>
      <c r="GC28" s="53"/>
      <c r="GD28" s="53"/>
      <c r="GE28" s="53"/>
      <c r="GF28" s="53"/>
      <c r="GG28" s="53"/>
      <c r="GH28" s="53"/>
      <c r="GI28" s="53"/>
      <c r="GJ28" s="53"/>
      <c r="GK28" s="53"/>
      <c r="GL28" s="53"/>
      <c r="GM28" s="64"/>
      <c r="GN28" s="58"/>
      <c r="GO28" s="58"/>
      <c r="GP28" s="58"/>
      <c r="GQ28" s="58"/>
      <c r="GR28" s="53"/>
      <c r="GS28" s="52"/>
      <c r="GT28" s="53"/>
      <c r="GU28" s="53"/>
      <c r="GV28" s="53"/>
      <c r="GW28" s="53"/>
      <c r="GX28" s="53"/>
      <c r="GY28" s="53"/>
      <c r="GZ28" s="53"/>
      <c r="HA28" s="53"/>
      <c r="HB28" s="53"/>
      <c r="HC28" s="53"/>
      <c r="HD28" s="53"/>
      <c r="HE28" s="59"/>
      <c r="HF28" s="59"/>
      <c r="HG28" s="59"/>
      <c r="HH28" s="59"/>
      <c r="HI28" s="59"/>
      <c r="HJ28" s="59"/>
      <c r="HK28" s="59"/>
      <c r="HL28" s="59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</row>
    <row r="29" spans="1:235" ht="20.25" customHeight="1">
      <c r="A29" s="19">
        <v>26</v>
      </c>
      <c r="B29" s="47" t="s">
        <v>80</v>
      </c>
      <c r="C29">
        <v>163792</v>
      </c>
      <c r="D29" s="53">
        <v>17.083480000000002</v>
      </c>
      <c r="E29" s="53">
        <v>22.229109999999999</v>
      </c>
      <c r="F29" s="53">
        <v>16.646132000000001</v>
      </c>
      <c r="G29" s="53">
        <v>9.2988350000000004</v>
      </c>
      <c r="H29" s="53">
        <v>26.29692</v>
      </c>
      <c r="I29" s="57">
        <v>8.5243590000000005</v>
      </c>
      <c r="J29" s="53">
        <v>7.6191411685739077</v>
      </c>
      <c r="K29" s="52"/>
      <c r="L29" s="52"/>
      <c r="M29" s="52">
        <v>614</v>
      </c>
      <c r="N29" s="52">
        <v>0.40859513811713505</v>
      </c>
      <c r="O29" s="52">
        <v>43.781094527363187</v>
      </c>
      <c r="P29" s="52">
        <v>3.33889816360601</v>
      </c>
      <c r="Q29" s="52">
        <v>71.13095238095238</v>
      </c>
      <c r="R29" s="52">
        <v>62.5</v>
      </c>
      <c r="S29" s="52">
        <v>15.228426395939088</v>
      </c>
      <c r="T29" s="68">
        <v>489</v>
      </c>
      <c r="U29" s="52"/>
      <c r="V29" s="52"/>
      <c r="W29" s="68">
        <v>92020</v>
      </c>
      <c r="X29" s="52">
        <v>61.358120182434057</v>
      </c>
      <c r="Y29" s="52">
        <v>68.717232444687355</v>
      </c>
      <c r="Z29" s="52">
        <v>14.378539644012944</v>
      </c>
      <c r="AA29" s="52">
        <v>948</v>
      </c>
      <c r="AB29" s="68">
        <v>1862</v>
      </c>
      <c r="AC29" s="68">
        <v>2583</v>
      </c>
      <c r="AD29" s="68">
        <v>5393</v>
      </c>
      <c r="AE29" s="68">
        <v>705</v>
      </c>
      <c r="AF29" s="52"/>
      <c r="AG29" s="53">
        <v>6.7</v>
      </c>
      <c r="AH29" s="53">
        <v>28.2</v>
      </c>
      <c r="AI29" s="52">
        <v>13.798977853492332</v>
      </c>
      <c r="AJ29" s="53">
        <v>8.011363636363626</v>
      </c>
      <c r="AK29" s="53">
        <v>8.1360390830514842</v>
      </c>
      <c r="AL29" s="53">
        <v>30.634307867581366</v>
      </c>
      <c r="AM29" s="53">
        <v>13.187019320952917</v>
      </c>
      <c r="AN29" s="53">
        <v>47.088418894996735</v>
      </c>
      <c r="AO29" s="53">
        <v>36.871160372900285</v>
      </c>
      <c r="AP29" s="53"/>
      <c r="AQ29" s="53">
        <v>13.187019320952917</v>
      </c>
      <c r="AR29" s="53">
        <v>6.4</v>
      </c>
      <c r="AS29" s="53">
        <v>24.532173965918247</v>
      </c>
      <c r="AT29" s="53">
        <v>37.861982133221417</v>
      </c>
      <c r="AU29" s="53">
        <v>17.121865516690622</v>
      </c>
      <c r="AV29" s="53"/>
      <c r="AW29" s="53"/>
      <c r="AX29" s="53"/>
      <c r="AY29" s="53"/>
      <c r="AZ29" s="53"/>
      <c r="BA29" s="52">
        <v>618.54838709677415</v>
      </c>
      <c r="BB29" s="53">
        <v>481.97465072735127</v>
      </c>
      <c r="BC29" s="53">
        <v>789.8925487045592</v>
      </c>
      <c r="BD29" s="53">
        <v>1089.4819760455937</v>
      </c>
      <c r="BE29" s="53">
        <v>887</v>
      </c>
      <c r="BF29" s="53">
        <v>15.880327563744649</v>
      </c>
      <c r="BG29" s="54">
        <v>7.2712346765432034</v>
      </c>
      <c r="BH29" s="53"/>
      <c r="BI29" s="53"/>
      <c r="BJ29" s="53"/>
      <c r="BK29" s="53">
        <v>62.528154265618213</v>
      </c>
      <c r="BL29" s="53">
        <v>3.8823250484055793</v>
      </c>
      <c r="BM29" s="53">
        <v>4.1000000000000005</v>
      </c>
      <c r="BN29" s="53">
        <v>10.323468685478321</v>
      </c>
      <c r="BO29" s="53">
        <v>21.121839781538331</v>
      </c>
      <c r="BP29" s="53">
        <v>1.2715122124312497</v>
      </c>
      <c r="BQ29" s="53">
        <v>14.955090482722003</v>
      </c>
      <c r="BR29" s="53"/>
      <c r="BS29" s="53"/>
      <c r="BT29" s="53"/>
      <c r="BU29" s="53">
        <v>22.315539999999999</v>
      </c>
      <c r="BV29" s="53">
        <v>6.8297347273097984</v>
      </c>
      <c r="BW29" s="53">
        <v>6.5687726225732144</v>
      </c>
      <c r="BX29" s="53">
        <v>6.9629538225293413</v>
      </c>
      <c r="BY29" s="53">
        <v>2.0545409674234945</v>
      </c>
      <c r="BZ29" s="53">
        <v>0.90764505868158385</v>
      </c>
      <c r="CA29" s="53">
        <v>6.6236152243062412</v>
      </c>
      <c r="CB29" s="53">
        <v>3.4948447954370958</v>
      </c>
      <c r="CC29" s="53">
        <v>1.2373862016014041</v>
      </c>
      <c r="CD29" s="53">
        <v>6.5118734232751994</v>
      </c>
      <c r="CE29" s="58">
        <v>23.96686</v>
      </c>
      <c r="CF29" s="58"/>
      <c r="CG29" s="58"/>
      <c r="CH29" s="58"/>
      <c r="CI29" s="58"/>
      <c r="CJ29" s="58"/>
      <c r="CK29" s="58"/>
      <c r="CL29" s="58"/>
      <c r="CM29" s="58"/>
      <c r="CN29" s="58"/>
      <c r="CO29" s="53">
        <v>37.92</v>
      </c>
      <c r="CP29" s="53">
        <v>1.49</v>
      </c>
      <c r="CQ29" s="53">
        <v>15.3</v>
      </c>
      <c r="CR29" s="55">
        <v>11.3</v>
      </c>
      <c r="CS29" s="53">
        <v>12.93365</v>
      </c>
      <c r="CT29" s="53">
        <v>7.06</v>
      </c>
      <c r="CU29" s="53">
        <v>18.830179999999999</v>
      </c>
      <c r="CV29" s="53">
        <v>41.31</v>
      </c>
      <c r="CW29" s="55">
        <v>13.05475</v>
      </c>
      <c r="CX29" s="55">
        <v>294.27566669922828</v>
      </c>
      <c r="CY29" s="89">
        <v>11782.016215688191</v>
      </c>
      <c r="CZ29" s="89">
        <v>6563.2021099931617</v>
      </c>
      <c r="DA29" s="89">
        <v>1835.254469082739</v>
      </c>
      <c r="DB29" s="89">
        <v>860.84790465956826</v>
      </c>
      <c r="DC29" s="89">
        <v>954.86959070040041</v>
      </c>
      <c r="DD29" s="53">
        <v>63.7</v>
      </c>
      <c r="DE29" s="58"/>
      <c r="DF29" s="58"/>
      <c r="DG29" s="58"/>
      <c r="DH29" s="58"/>
      <c r="DI29" s="89">
        <v>28429.012335991752</v>
      </c>
      <c r="DJ29" s="53">
        <v>69.40974773450894</v>
      </c>
      <c r="DK29" s="53">
        <v>52.503265128428389</v>
      </c>
      <c r="DL29" s="53">
        <v>28.2</v>
      </c>
      <c r="DM29" s="53">
        <v>23.5</v>
      </c>
      <c r="DN29" s="53"/>
      <c r="DO29" s="53"/>
      <c r="DP29" s="53"/>
      <c r="DQ29" s="53"/>
      <c r="DR29" s="53"/>
      <c r="DS29" s="89">
        <v>27152.339679515058</v>
      </c>
      <c r="DT29" s="53">
        <v>7.8259092766653051</v>
      </c>
      <c r="DU29" s="53">
        <v>8.1360390830514842</v>
      </c>
      <c r="DV29" s="53">
        <v>13.187019320952917</v>
      </c>
      <c r="DW29" s="53">
        <v>11.116631474351012</v>
      </c>
      <c r="DX29" s="53"/>
      <c r="DY29" s="53"/>
      <c r="DZ29" s="53"/>
      <c r="EA29" s="53"/>
      <c r="EB29" s="53"/>
      <c r="EC29" s="53">
        <v>28.44053851907255</v>
      </c>
      <c r="ED29" s="53">
        <v>17.121865516690622</v>
      </c>
      <c r="EE29" s="53">
        <v>27.983795712834993</v>
      </c>
      <c r="EF29" s="53">
        <v>1.3700007539165771</v>
      </c>
      <c r="EG29" s="53">
        <v>1985.7211231652841</v>
      </c>
      <c r="EH29" s="53">
        <v>1134.6385542168675</v>
      </c>
      <c r="EI29" s="53">
        <v>1618.5161668457556</v>
      </c>
      <c r="EJ29" s="53"/>
      <c r="EK29" s="53"/>
      <c r="EL29" s="53"/>
      <c r="EM29" s="89">
        <v>24293.170004268795</v>
      </c>
      <c r="EN29" s="53">
        <v>63.774678500271683</v>
      </c>
      <c r="EO29" s="53">
        <v>10.000429941098069</v>
      </c>
      <c r="EP29" s="53">
        <v>70.348991082666217</v>
      </c>
      <c r="EQ29" s="53">
        <v>16.30593607305936</v>
      </c>
      <c r="ER29" s="53">
        <v>7.4737068040352002</v>
      </c>
      <c r="ES29" s="53">
        <v>29.517586660443801</v>
      </c>
      <c r="ET29" s="53">
        <v>707.39389920424401</v>
      </c>
      <c r="EU29" s="53"/>
      <c r="EV29" s="53"/>
      <c r="EW29" s="53">
        <v>24.768182800012344</v>
      </c>
      <c r="EX29" s="53">
        <v>18.494389962122778</v>
      </c>
      <c r="EY29" s="53">
        <v>25.809366215567518</v>
      </c>
      <c r="EZ29" s="53">
        <v>14.561579461609739</v>
      </c>
      <c r="FA29" s="53">
        <v>55.737016030214981</v>
      </c>
      <c r="FB29" s="53">
        <v>4.7254139563873165</v>
      </c>
      <c r="FC29" s="53">
        <v>101.12055308148872</v>
      </c>
      <c r="FD29" s="53">
        <v>41.5620960661117</v>
      </c>
      <c r="FE29" s="53">
        <v>83.044164037854898</v>
      </c>
      <c r="FF29" s="53">
        <v>954.86959070040041</v>
      </c>
      <c r="FG29" s="53">
        <v>22.73502884537255</v>
      </c>
      <c r="FH29" s="53">
        <v>7.1575342465753424</v>
      </c>
      <c r="FI29" s="53">
        <v>7.915637978220512</v>
      </c>
      <c r="FJ29" s="53">
        <v>1.3333078276838319</v>
      </c>
      <c r="FK29" s="53">
        <v>80.467135970617491</v>
      </c>
      <c r="FL29" s="53"/>
      <c r="FM29" s="53"/>
      <c r="FN29" s="53"/>
      <c r="FO29" s="53"/>
      <c r="FP29" s="53"/>
      <c r="FQ29" s="53"/>
      <c r="FR29" s="53"/>
      <c r="FS29" s="53"/>
      <c r="FT29" s="53"/>
      <c r="FU29" s="53"/>
      <c r="FV29" s="53"/>
      <c r="FW29" s="52"/>
      <c r="FX29" s="53"/>
      <c r="FY29" s="53"/>
      <c r="FZ29" s="53"/>
      <c r="GA29" s="53"/>
      <c r="GB29" s="53"/>
      <c r="GC29" s="53"/>
      <c r="GD29" s="53"/>
      <c r="GE29" s="53"/>
      <c r="GF29" s="53"/>
      <c r="GG29" s="53"/>
      <c r="GH29" s="53"/>
      <c r="GI29" s="53"/>
      <c r="GJ29" s="53"/>
      <c r="GK29" s="53"/>
      <c r="GL29" s="53"/>
      <c r="GM29" s="64"/>
      <c r="GN29" s="58"/>
      <c r="GO29" s="58"/>
      <c r="GP29" s="58"/>
      <c r="GQ29" s="58"/>
      <c r="GR29" s="53"/>
      <c r="GS29" s="52"/>
      <c r="GT29" s="53"/>
      <c r="GU29" s="53"/>
      <c r="GV29" s="53"/>
      <c r="GW29" s="53"/>
      <c r="GX29" s="53"/>
      <c r="GY29" s="53"/>
      <c r="GZ29" s="53"/>
      <c r="HA29" s="53"/>
      <c r="HB29" s="53"/>
      <c r="HC29" s="53"/>
      <c r="HD29" s="53"/>
      <c r="HE29" s="59"/>
      <c r="HF29" s="59"/>
      <c r="HG29" s="59"/>
      <c r="HH29" s="59"/>
      <c r="HI29" s="59"/>
      <c r="HJ29" s="59"/>
      <c r="HK29" s="59"/>
      <c r="HL29" s="59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</row>
    <row r="30" spans="1:235" ht="20.25" customHeight="1">
      <c r="A30" s="19">
        <v>27</v>
      </c>
      <c r="B30" s="47" t="s">
        <v>81</v>
      </c>
      <c r="C30">
        <v>282809</v>
      </c>
      <c r="D30" s="53">
        <v>12.592079999999999</v>
      </c>
      <c r="E30" s="53">
        <v>13.438420000000001</v>
      </c>
      <c r="F30" s="53">
        <v>15.823194000000001</v>
      </c>
      <c r="G30" s="53">
        <v>3.966936</v>
      </c>
      <c r="H30" s="53">
        <v>21.76774</v>
      </c>
      <c r="I30" s="57">
        <v>3.5477940000000001</v>
      </c>
      <c r="J30" s="53">
        <v>14.970225071821314</v>
      </c>
      <c r="K30" s="52"/>
      <c r="L30" s="52"/>
      <c r="M30" s="52">
        <v>3562</v>
      </c>
      <c r="N30" s="52">
        <v>1.3901627060168833</v>
      </c>
      <c r="O30" s="52">
        <v>40.744186046511629</v>
      </c>
      <c r="P30" s="52">
        <v>7.4605032182562896</v>
      </c>
      <c r="Q30" s="52">
        <v>54.445057979017122</v>
      </c>
      <c r="R30" s="52">
        <v>45.436702649656524</v>
      </c>
      <c r="S30" s="52">
        <v>9.5477386934673358</v>
      </c>
      <c r="T30" s="68">
        <v>625</v>
      </c>
      <c r="U30" s="52"/>
      <c r="V30" s="52"/>
      <c r="W30" s="68">
        <v>47844</v>
      </c>
      <c r="X30" s="52">
        <v>18.522074422782111</v>
      </c>
      <c r="Y30" s="52">
        <v>12.383599992223807</v>
      </c>
      <c r="Z30" s="52">
        <v>1.241067376972371</v>
      </c>
      <c r="AA30" s="52">
        <v>317</v>
      </c>
      <c r="AB30" s="68">
        <v>509</v>
      </c>
      <c r="AC30" s="68">
        <v>2274</v>
      </c>
      <c r="AD30" s="68">
        <v>3100</v>
      </c>
      <c r="AE30" s="68">
        <v>72</v>
      </c>
      <c r="AF30" s="52"/>
      <c r="AG30" s="53">
        <v>3</v>
      </c>
      <c r="AH30" s="53">
        <v>19.3</v>
      </c>
      <c r="AI30" s="52">
        <v>7.4357192494787938</v>
      </c>
      <c r="AJ30" s="53">
        <v>2.7690150718541844</v>
      </c>
      <c r="AK30" s="53">
        <v>9.4312854675548987</v>
      </c>
      <c r="AL30" s="53">
        <v>28.434422720137004</v>
      </c>
      <c r="AM30" s="53">
        <v>11.171628396360711</v>
      </c>
      <c r="AN30" s="53">
        <v>41.818181818181813</v>
      </c>
      <c r="AO30" s="53">
        <v>36.513186781020401</v>
      </c>
      <c r="AP30" s="53"/>
      <c r="AQ30" s="53">
        <v>11.171628396360711</v>
      </c>
      <c r="AR30" s="53">
        <v>4.0999999999999996</v>
      </c>
      <c r="AS30" s="53">
        <v>34.817909135166545</v>
      </c>
      <c r="AT30" s="53">
        <v>24.864148442677269</v>
      </c>
      <c r="AU30" s="53">
        <v>7.1217624495060932</v>
      </c>
      <c r="AV30" s="53"/>
      <c r="AW30" s="53"/>
      <c r="AX30" s="53"/>
      <c r="AY30" s="53"/>
      <c r="AZ30" s="53"/>
      <c r="BA30" s="52">
        <v>769.34179104477607</v>
      </c>
      <c r="BB30" s="53">
        <v>647.81017097764141</v>
      </c>
      <c r="BC30" s="53">
        <v>955.42765051225967</v>
      </c>
      <c r="BD30" s="53">
        <v>624.76684722961204</v>
      </c>
      <c r="BE30" s="53">
        <v>1007</v>
      </c>
      <c r="BF30" s="53">
        <v>8.5689537833323026</v>
      </c>
      <c r="BG30" s="54">
        <v>5.7054614415012326</v>
      </c>
      <c r="BH30" s="53"/>
      <c r="BI30" s="53"/>
      <c r="BJ30" s="53"/>
      <c r="BK30" s="53">
        <v>69.797158255756983</v>
      </c>
      <c r="BL30" s="53">
        <v>3.2836844683978441</v>
      </c>
      <c r="BM30" s="53">
        <v>18.399999999999999</v>
      </c>
      <c r="BN30" s="53">
        <v>8.5765365287978348</v>
      </c>
      <c r="BO30" s="53">
        <v>16.477198948024359</v>
      </c>
      <c r="BP30" s="53">
        <v>0.16734354357293144</v>
      </c>
      <c r="BQ30" s="53">
        <v>5.7036184404698664</v>
      </c>
      <c r="BR30" s="53"/>
      <c r="BS30" s="53"/>
      <c r="BT30" s="53"/>
      <c r="BU30" s="53">
        <v>21.488630000000001</v>
      </c>
      <c r="BV30" s="53">
        <v>6.4678242541108473</v>
      </c>
      <c r="BW30" s="53">
        <v>10.038792053022465</v>
      </c>
      <c r="BX30" s="53">
        <v>10.64364445545306</v>
      </c>
      <c r="BY30" s="53">
        <v>3.4769025484501155</v>
      </c>
      <c r="BZ30" s="53">
        <v>0.9895768829726459</v>
      </c>
      <c r="CA30" s="53">
        <v>5.2594992589159801</v>
      </c>
      <c r="CB30" s="53">
        <v>4.726158468133387</v>
      </c>
      <c r="CC30" s="53">
        <v>2.0750352564230612</v>
      </c>
      <c r="CD30" s="53">
        <v>12.060692983472428</v>
      </c>
      <c r="CE30" s="58">
        <v>27.292020000000001</v>
      </c>
      <c r="CF30" s="58"/>
      <c r="CG30" s="58"/>
      <c r="CH30" s="58"/>
      <c r="CI30" s="58"/>
      <c r="CJ30" s="58"/>
      <c r="CK30" s="58"/>
      <c r="CL30" s="58"/>
      <c r="CM30" s="58"/>
      <c r="CN30" s="58"/>
      <c r="CO30" s="53">
        <v>47.13</v>
      </c>
      <c r="CP30" s="53">
        <v>6.89</v>
      </c>
      <c r="CQ30" s="53">
        <v>15.6</v>
      </c>
      <c r="CR30" s="55">
        <v>8.6999999999999993</v>
      </c>
      <c r="CS30" s="53">
        <v>4.204161</v>
      </c>
      <c r="CT30" s="53">
        <v>1.28</v>
      </c>
      <c r="CU30" s="53">
        <v>22.02112</v>
      </c>
      <c r="CV30" s="53">
        <v>65.94</v>
      </c>
      <c r="CW30" s="55">
        <v>16.643509999999999</v>
      </c>
      <c r="CX30" s="55">
        <v>248.22406641938551</v>
      </c>
      <c r="CY30" s="89">
        <v>8241.2511624453255</v>
      </c>
      <c r="CZ30" s="89">
        <v>4396.6068972345292</v>
      </c>
      <c r="DA30" s="89">
        <v>1272.2367392834033</v>
      </c>
      <c r="DB30" s="89">
        <v>450.12711759526746</v>
      </c>
      <c r="DC30" s="89">
        <v>775.0814153722124</v>
      </c>
      <c r="DD30" s="53">
        <v>45.2</v>
      </c>
      <c r="DE30" s="58"/>
      <c r="DF30" s="58"/>
      <c r="DG30" s="58"/>
      <c r="DH30" s="58"/>
      <c r="DI30" s="89">
        <v>50692.058730264922</v>
      </c>
      <c r="DJ30" s="53">
        <v>56.342896647079158</v>
      </c>
      <c r="DK30" s="53">
        <v>49.763513513513516</v>
      </c>
      <c r="DL30" s="53">
        <v>19.3</v>
      </c>
      <c r="DM30" s="53">
        <v>19.600000000000001</v>
      </c>
      <c r="DN30" s="53"/>
      <c r="DO30" s="53"/>
      <c r="DP30" s="53"/>
      <c r="DQ30" s="53"/>
      <c r="DR30" s="53"/>
      <c r="DS30" s="89">
        <v>45551.511035363539</v>
      </c>
      <c r="DT30" s="53">
        <v>6.1601642710472273</v>
      </c>
      <c r="DU30" s="53">
        <v>9.4312854675548987</v>
      </c>
      <c r="DV30" s="53">
        <v>11.171628396360711</v>
      </c>
      <c r="DW30" s="53">
        <v>7.1710526315789478</v>
      </c>
      <c r="DX30" s="53"/>
      <c r="DY30" s="53"/>
      <c r="DZ30" s="53"/>
      <c r="EA30" s="53"/>
      <c r="EB30" s="53"/>
      <c r="EC30" s="53">
        <v>28.332690267193982</v>
      </c>
      <c r="ED30" s="53">
        <v>7.1217624495060932</v>
      </c>
      <c r="EE30" s="53">
        <v>23.778258089456465</v>
      </c>
      <c r="EF30" s="53">
        <v>1.7599252901520537</v>
      </c>
      <c r="EG30" s="53">
        <v>2721.1953912626022</v>
      </c>
      <c r="EH30" s="53">
        <v>1194.567438692098</v>
      </c>
      <c r="EI30" s="53">
        <v>1798.0333016276002</v>
      </c>
      <c r="EJ30" s="53"/>
      <c r="EK30" s="53"/>
      <c r="EL30" s="53"/>
      <c r="EM30" s="89">
        <v>57862.276005781074</v>
      </c>
      <c r="EN30" s="53">
        <v>76.721651489127268</v>
      </c>
      <c r="EO30" s="53">
        <v>12.059694278291341</v>
      </c>
      <c r="EP30" s="53">
        <v>56.556710622185712</v>
      </c>
      <c r="EQ30" s="53">
        <v>11.776338664812238</v>
      </c>
      <c r="ER30" s="53">
        <v>17.350151362260345</v>
      </c>
      <c r="ES30" s="53">
        <v>18.702054316854962</v>
      </c>
      <c r="ET30" s="53">
        <v>1007.3529411764706</v>
      </c>
      <c r="EU30" s="53"/>
      <c r="EV30" s="53"/>
      <c r="EW30" s="53">
        <v>68.043648675875403</v>
      </c>
      <c r="EX30" s="53">
        <v>34.344691409646231</v>
      </c>
      <c r="EY30" s="53">
        <v>10.124835026403408</v>
      </c>
      <c r="EZ30" s="53">
        <v>14.434469194798192</v>
      </c>
      <c r="FA30" s="53">
        <v>45.210833755391128</v>
      </c>
      <c r="FB30" s="53">
        <v>2.3765094291074687</v>
      </c>
      <c r="FC30" s="53">
        <v>74.786633636954463</v>
      </c>
      <c r="FD30" s="53">
        <v>45.853905411085869</v>
      </c>
      <c r="FE30" s="53">
        <v>81.373967821571469</v>
      </c>
      <c r="FF30" s="53">
        <v>775.0814153722124</v>
      </c>
      <c r="FG30" s="53">
        <v>12.268620268620269</v>
      </c>
      <c r="FH30" s="53">
        <v>5.1724137931034484</v>
      </c>
      <c r="FI30" s="53">
        <v>5.960094159847551</v>
      </c>
      <c r="FJ30" s="53">
        <v>2.8251121076233185</v>
      </c>
      <c r="FK30" s="53">
        <v>86.123318385650222</v>
      </c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2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64"/>
      <c r="GN30" s="58"/>
      <c r="GO30" s="58"/>
      <c r="GP30" s="58"/>
      <c r="GQ30" s="58"/>
      <c r="GR30" s="53"/>
      <c r="GS30" s="52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9"/>
      <c r="HF30" s="59"/>
      <c r="HG30" s="59"/>
      <c r="HH30" s="59"/>
      <c r="HI30" s="59"/>
      <c r="HJ30" s="59"/>
      <c r="HK30" s="59"/>
      <c r="HL30" s="59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</row>
    <row r="31" spans="1:235" ht="20.25" customHeight="1">
      <c r="A31" s="19">
        <v>28</v>
      </c>
      <c r="B31" s="47" t="s">
        <v>82</v>
      </c>
      <c r="C31">
        <v>69135</v>
      </c>
      <c r="D31" s="53">
        <v>12.986829999999999</v>
      </c>
      <c r="E31" s="53">
        <v>18.75151</v>
      </c>
      <c r="F31" s="53">
        <v>17.928166999999998</v>
      </c>
      <c r="G31" s="53">
        <v>6.9495480000000001</v>
      </c>
      <c r="H31" s="53">
        <v>17.04616</v>
      </c>
      <c r="I31" s="57">
        <v>11.358449999999999</v>
      </c>
      <c r="J31" s="53">
        <v>15.672602658320622</v>
      </c>
      <c r="K31" s="52"/>
      <c r="L31" s="52"/>
      <c r="M31" s="52">
        <v>2687</v>
      </c>
      <c r="N31" s="52">
        <v>4.3945440272144447</v>
      </c>
      <c r="O31" s="52">
        <v>53.716216216216218</v>
      </c>
      <c r="P31" s="52">
        <v>2.9019607843137254</v>
      </c>
      <c r="Q31" s="52">
        <v>57.260726072607262</v>
      </c>
      <c r="R31" s="52">
        <v>54.45945945945946</v>
      </c>
      <c r="S31" s="52">
        <v>10.158013544018059</v>
      </c>
      <c r="T31" s="68">
        <v>517</v>
      </c>
      <c r="U31" s="52"/>
      <c r="V31" s="52"/>
      <c r="W31" s="68">
        <v>11905</v>
      </c>
      <c r="X31" s="52">
        <v>18.842093601126891</v>
      </c>
      <c r="Y31" s="52">
        <v>19.180942438191053</v>
      </c>
      <c r="Z31" s="52">
        <v>2.7920302884123434</v>
      </c>
      <c r="AA31" s="52">
        <v>146</v>
      </c>
      <c r="AB31" s="68">
        <v>199</v>
      </c>
      <c r="AC31" s="68">
        <v>517</v>
      </c>
      <c r="AD31" s="68">
        <v>862</v>
      </c>
      <c r="AE31" s="68">
        <v>20</v>
      </c>
      <c r="AF31" s="52"/>
      <c r="AG31" s="53">
        <v>2.6</v>
      </c>
      <c r="AH31" s="53">
        <v>25.5</v>
      </c>
      <c r="AI31" s="52">
        <v>16.34615384615384</v>
      </c>
      <c r="AJ31" s="53">
        <v>5.5096418732782411</v>
      </c>
      <c r="AK31" s="53">
        <v>14.899061700312766</v>
      </c>
      <c r="AL31" s="53">
        <v>37.891521769508714</v>
      </c>
      <c r="AM31" s="53">
        <v>17.217787913340935</v>
      </c>
      <c r="AN31" s="53">
        <v>27.023203169213357</v>
      </c>
      <c r="AO31" s="53">
        <v>24.247535028541776</v>
      </c>
      <c r="AP31" s="53"/>
      <c r="AQ31" s="53">
        <v>17.217787913340935</v>
      </c>
      <c r="AR31" s="53">
        <v>2</v>
      </c>
      <c r="AS31" s="53">
        <v>32.411107348459197</v>
      </c>
      <c r="AT31" s="53">
        <v>30.185390056656274</v>
      </c>
      <c r="AU31" s="53">
        <v>10.765149399609047</v>
      </c>
      <c r="AV31" s="53"/>
      <c r="AW31" s="53"/>
      <c r="AX31" s="53"/>
      <c r="AY31" s="53"/>
      <c r="AZ31" s="53"/>
      <c r="BA31" s="52">
        <v>712.30053191489355</v>
      </c>
      <c r="BB31" s="53">
        <v>623.79108424631659</v>
      </c>
      <c r="BC31" s="53">
        <v>833.38362881931346</v>
      </c>
      <c r="BD31" s="53">
        <v>835.82617910688805</v>
      </c>
      <c r="BE31" s="53">
        <v>944</v>
      </c>
      <c r="BF31" s="53">
        <v>10.483762296186498</v>
      </c>
      <c r="BG31" s="54">
        <v>6.5612739171409071</v>
      </c>
      <c r="BH31" s="53"/>
      <c r="BI31" s="53"/>
      <c r="BJ31" s="53"/>
      <c r="BK31" s="53">
        <v>69.250134125706737</v>
      </c>
      <c r="BL31" s="53">
        <v>4.4034501258718173</v>
      </c>
      <c r="BM31" s="53">
        <v>30.9</v>
      </c>
      <c r="BN31" s="53">
        <v>5.1785714285714288</v>
      </c>
      <c r="BO31" s="53">
        <v>19.400969285751273</v>
      </c>
      <c r="BP31" s="53">
        <v>0.45688413253755916</v>
      </c>
      <c r="BQ31" s="53">
        <v>6.1107537570902295</v>
      </c>
      <c r="BR31" s="53"/>
      <c r="BS31" s="53"/>
      <c r="BT31" s="53"/>
      <c r="BU31" s="53">
        <v>25.704260000000001</v>
      </c>
      <c r="BV31" s="53">
        <v>6.6056945642795517</v>
      </c>
      <c r="BW31" s="53">
        <v>12.383668812647706</v>
      </c>
      <c r="BX31" s="53">
        <v>10.861380490587564</v>
      </c>
      <c r="BY31" s="53">
        <v>3.6525140575340229</v>
      </c>
      <c r="BZ31" s="53">
        <v>0.94205851193871726</v>
      </c>
      <c r="CA31" s="53">
        <v>6.0598158259310573</v>
      </c>
      <c r="CB31" s="53">
        <v>5.3915736288811011</v>
      </c>
      <c r="CC31" s="53">
        <v>2.3779643060875233</v>
      </c>
      <c r="CD31" s="53">
        <v>11.260695949800342</v>
      </c>
      <c r="CE31" s="58">
        <v>19.975239999999999</v>
      </c>
      <c r="CF31" s="58"/>
      <c r="CG31" s="58"/>
      <c r="CH31" s="58"/>
      <c r="CI31" s="58"/>
      <c r="CJ31" s="58"/>
      <c r="CK31" s="58"/>
      <c r="CL31" s="58"/>
      <c r="CM31" s="58"/>
      <c r="CN31" s="58"/>
      <c r="CO31" s="53">
        <v>33.369999999999997</v>
      </c>
      <c r="CP31" s="53">
        <v>4.24</v>
      </c>
      <c r="CQ31" s="53">
        <v>12</v>
      </c>
      <c r="CR31" s="55">
        <v>12.5</v>
      </c>
      <c r="CS31" s="53">
        <v>10.038690000000001</v>
      </c>
      <c r="CT31" s="53">
        <v>2.67</v>
      </c>
      <c r="CU31" s="53">
        <v>33.24042</v>
      </c>
      <c r="CV31" s="53">
        <v>59.56</v>
      </c>
      <c r="CW31" s="55">
        <v>14.231170000000001</v>
      </c>
      <c r="CX31" s="55">
        <v>221.30614016055546</v>
      </c>
      <c r="CY31" s="89">
        <v>12727.272727272728</v>
      </c>
      <c r="CZ31" s="89">
        <v>5307.0080277717507</v>
      </c>
      <c r="DA31" s="89">
        <v>2020.684168655529</v>
      </c>
      <c r="DB31" s="89">
        <v>1071.816012150141</v>
      </c>
      <c r="DC31" s="89">
        <v>1327.8368409633326</v>
      </c>
      <c r="DD31" s="53">
        <v>49.4</v>
      </c>
      <c r="DE31" s="58"/>
      <c r="DF31" s="58"/>
      <c r="DG31" s="58"/>
      <c r="DH31" s="58"/>
      <c r="DI31" s="89">
        <v>13295.816365122602</v>
      </c>
      <c r="DJ31" s="53">
        <v>77.426160337552744</v>
      </c>
      <c r="DK31" s="53">
        <v>42.655699177438308</v>
      </c>
      <c r="DL31" s="53">
        <v>25.5</v>
      </c>
      <c r="DM31" s="53">
        <v>28.5</v>
      </c>
      <c r="DN31" s="53"/>
      <c r="DO31" s="53"/>
      <c r="DP31" s="53"/>
      <c r="DQ31" s="53"/>
      <c r="DR31" s="53"/>
      <c r="DS31" s="89">
        <v>11001.746536106191</v>
      </c>
      <c r="DT31" s="53">
        <v>13.801308744794765</v>
      </c>
      <c r="DU31" s="53">
        <v>14.899061700312766</v>
      </c>
      <c r="DV31" s="53">
        <v>17.217787913340935</v>
      </c>
      <c r="DW31" s="53">
        <v>8.1387119603680116</v>
      </c>
      <c r="DX31" s="53"/>
      <c r="DY31" s="53"/>
      <c r="DZ31" s="53"/>
      <c r="EA31" s="53"/>
      <c r="EB31" s="53"/>
      <c r="EC31" s="53">
        <v>29.656910253925179</v>
      </c>
      <c r="ED31" s="53">
        <v>10.765149399609047</v>
      </c>
      <c r="EE31" s="53">
        <v>61.110091366749536</v>
      </c>
      <c r="EF31" s="53">
        <v>1.8318684952052038</v>
      </c>
      <c r="EG31" s="53">
        <v>2295.1189499589827</v>
      </c>
      <c r="EH31" s="53">
        <v>1050.8312020460357</v>
      </c>
      <c r="EI31" s="53">
        <v>2982.5703334056557</v>
      </c>
      <c r="EJ31" s="53"/>
      <c r="EK31" s="53"/>
      <c r="EL31" s="53"/>
      <c r="EM31" s="89">
        <v>14208.339971693078</v>
      </c>
      <c r="EN31" s="53">
        <v>76.327844496719081</v>
      </c>
      <c r="EO31" s="53">
        <v>15.928613126511552</v>
      </c>
      <c r="EP31" s="53">
        <v>57.536630009465206</v>
      </c>
      <c r="EQ31" s="53">
        <v>13.243831640058055</v>
      </c>
      <c r="ER31" s="53">
        <v>19.282848545636909</v>
      </c>
      <c r="ES31" s="53">
        <v>20.329353643474683</v>
      </c>
      <c r="ET31" s="53">
        <v>911.91588785046724</v>
      </c>
      <c r="EU31" s="53"/>
      <c r="EV31" s="53"/>
      <c r="EW31" s="53">
        <v>41.881647609747915</v>
      </c>
      <c r="EX31" s="53">
        <v>62.94008625160842</v>
      </c>
      <c r="EY31" s="53">
        <v>10.65199644182796</v>
      </c>
      <c r="EZ31" s="53">
        <v>8.4493313923071192</v>
      </c>
      <c r="FA31" s="53">
        <v>31.571905027988272</v>
      </c>
      <c r="FB31" s="53">
        <v>-3.6084379513442961</v>
      </c>
      <c r="FC31" s="53">
        <v>90.779397500011328</v>
      </c>
      <c r="FD31" s="53">
        <v>50.947249684350261</v>
      </c>
      <c r="FE31" s="53">
        <v>81.182620058804318</v>
      </c>
      <c r="FF31" s="53">
        <v>1327.8368409633326</v>
      </c>
      <c r="FG31" s="53">
        <v>12.315768221280033</v>
      </c>
      <c r="FH31" s="53">
        <v>6.3855421686746991</v>
      </c>
      <c r="FI31" s="53">
        <v>5.0736023817399927</v>
      </c>
      <c r="FJ31" s="53">
        <v>3.852991028980115</v>
      </c>
      <c r="FK31" s="53">
        <v>85.530613088593981</v>
      </c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2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64"/>
      <c r="GN31" s="58"/>
      <c r="GO31" s="58"/>
      <c r="GP31" s="58"/>
      <c r="GQ31" s="58"/>
      <c r="GR31" s="53"/>
      <c r="GS31" s="52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9"/>
      <c r="HF31" s="59"/>
      <c r="HG31" s="59"/>
      <c r="HH31" s="59"/>
      <c r="HI31" s="59"/>
      <c r="HJ31" s="59"/>
      <c r="HK31" s="59"/>
      <c r="HL31" s="59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</row>
    <row r="32" spans="1:235" ht="20.25" customHeight="1">
      <c r="A32" s="19">
        <v>29</v>
      </c>
      <c r="B32" s="47" t="s">
        <v>83</v>
      </c>
      <c r="C32">
        <v>16670</v>
      </c>
      <c r="D32" s="53">
        <v>10.51829</v>
      </c>
      <c r="E32" s="53">
        <v>16.626010000000001</v>
      </c>
      <c r="F32" s="53">
        <v>15.81498</v>
      </c>
      <c r="G32" s="53"/>
      <c r="H32" s="53">
        <v>17.556480000000001</v>
      </c>
      <c r="I32" s="57">
        <v>4.1796579999999999</v>
      </c>
      <c r="J32" s="53">
        <v>22.977842520892434</v>
      </c>
      <c r="K32" s="52"/>
      <c r="L32" s="52"/>
      <c r="M32" s="52">
        <v>181</v>
      </c>
      <c r="N32" s="52">
        <v>1.1875861163965618</v>
      </c>
      <c r="O32" s="52">
        <v>38.383838383838381</v>
      </c>
      <c r="P32" s="52">
        <v>7.2727272727272725</v>
      </c>
      <c r="Q32" s="52">
        <v>32.222222222222221</v>
      </c>
      <c r="R32" s="52">
        <v>33.333333333333329</v>
      </c>
      <c r="S32" s="52">
        <v>5.0847457627118651</v>
      </c>
      <c r="T32" s="68">
        <v>537</v>
      </c>
      <c r="U32" s="52"/>
      <c r="V32" s="52"/>
      <c r="W32" s="68">
        <v>2326</v>
      </c>
      <c r="X32" s="52">
        <v>15.280515044015246</v>
      </c>
      <c r="Y32" s="52">
        <v>5.2672802036420592</v>
      </c>
      <c r="Z32" s="52">
        <v>0.30715490243314864</v>
      </c>
      <c r="AA32" s="52">
        <v>0</v>
      </c>
      <c r="AB32" s="68">
        <v>13</v>
      </c>
      <c r="AC32" s="68">
        <v>31</v>
      </c>
      <c r="AD32" s="68">
        <v>44</v>
      </c>
      <c r="AE32" s="68">
        <v>0</v>
      </c>
      <c r="AF32" s="52"/>
      <c r="AG32" s="53">
        <v>3.1</v>
      </c>
      <c r="AH32" s="53">
        <v>19.399999999999999</v>
      </c>
      <c r="AI32" s="52">
        <v>9.5238095238095184</v>
      </c>
      <c r="AJ32" s="53">
        <v>0</v>
      </c>
      <c r="AK32" s="53">
        <v>15.839243498817968</v>
      </c>
      <c r="AL32" s="53">
        <v>29.809398873369858</v>
      </c>
      <c r="AM32" s="53">
        <v>16.745283018867923</v>
      </c>
      <c r="AN32" s="53">
        <v>25.415676959619955</v>
      </c>
      <c r="AO32" s="53">
        <v>29.822012350163458</v>
      </c>
      <c r="AP32" s="53"/>
      <c r="AQ32" s="53">
        <v>16.745283018867923</v>
      </c>
      <c r="AR32" s="53">
        <v>3</v>
      </c>
      <c r="AS32" s="53">
        <v>40.817198177676538</v>
      </c>
      <c r="AT32" s="53">
        <v>21.936758893280633</v>
      </c>
      <c r="AU32" s="53">
        <v>7.8014184397163122</v>
      </c>
      <c r="AV32" s="53"/>
      <c r="AW32" s="53"/>
      <c r="AX32" s="53"/>
      <c r="AY32" s="53"/>
      <c r="AZ32" s="53"/>
      <c r="BA32" s="52">
        <v>665.36388140161728</v>
      </c>
      <c r="BB32" s="53">
        <v>582.48959778085987</v>
      </c>
      <c r="BC32" s="53">
        <v>789.90683229813658</v>
      </c>
      <c r="BD32" s="53">
        <v>259.628503447387</v>
      </c>
      <c r="BE32" s="53">
        <v>1006</v>
      </c>
      <c r="BF32" s="53">
        <v>10.205351586807716</v>
      </c>
      <c r="BG32" s="54">
        <v>5.2828707288735268</v>
      </c>
      <c r="BH32" s="53"/>
      <c r="BI32" s="53"/>
      <c r="BJ32" s="53"/>
      <c r="BK32" s="53">
        <v>82.751966750779275</v>
      </c>
      <c r="BL32" s="53">
        <v>1.8108950571470981</v>
      </c>
      <c r="BM32" s="53">
        <v>28.199999999999996</v>
      </c>
      <c r="BN32" s="53">
        <v>10.658740166936889</v>
      </c>
      <c r="BO32" s="53">
        <v>15.227529268009423</v>
      </c>
      <c r="BP32" s="53">
        <v>0.14760147601476015</v>
      </c>
      <c r="BQ32" s="53">
        <v>2.3484072981272957</v>
      </c>
      <c r="BR32" s="53"/>
      <c r="BS32" s="53"/>
      <c r="BT32" s="53"/>
      <c r="BU32" s="53">
        <v>20.79</v>
      </c>
      <c r="BV32" s="53">
        <v>6.5090463490232828</v>
      </c>
      <c r="BW32" s="53">
        <v>13.668583656546742</v>
      </c>
      <c r="BX32" s="53">
        <v>10.766350140430655</v>
      </c>
      <c r="BY32" s="53">
        <v>4.7813294101912529</v>
      </c>
      <c r="BZ32" s="53">
        <v>1.0632606660425303</v>
      </c>
      <c r="CA32" s="53">
        <v>5.697472248227899</v>
      </c>
      <c r="CB32" s="53">
        <v>6.5400561722616022</v>
      </c>
      <c r="CC32" s="53">
        <v>3.5642637421425705</v>
      </c>
      <c r="CD32" s="53">
        <v>12.431456466497258</v>
      </c>
      <c r="CE32" s="58">
        <v>15.94092</v>
      </c>
      <c r="CF32" s="58"/>
      <c r="CG32" s="58"/>
      <c r="CH32" s="58"/>
      <c r="CI32" s="58"/>
      <c r="CJ32" s="58"/>
      <c r="CK32" s="58"/>
      <c r="CL32" s="58"/>
      <c r="CM32" s="58"/>
      <c r="CN32" s="58"/>
      <c r="CO32" s="53">
        <v>41.06</v>
      </c>
      <c r="CP32" s="53">
        <v>7.07</v>
      </c>
      <c r="CQ32" s="53">
        <v>4.5999999999999996</v>
      </c>
      <c r="CR32" s="55">
        <v>9.1</v>
      </c>
      <c r="CS32" s="53">
        <v>6.1345359999999998</v>
      </c>
      <c r="CT32" s="53">
        <v>1.41</v>
      </c>
      <c r="CU32" s="53">
        <v>23.205950000000001</v>
      </c>
      <c r="CV32" s="53">
        <v>65.739999999999995</v>
      </c>
      <c r="CW32" s="55">
        <v>17.21172</v>
      </c>
      <c r="CX32" s="55">
        <v>113.97720455908818</v>
      </c>
      <c r="CY32" s="89">
        <v>4493.1013797240548</v>
      </c>
      <c r="CZ32" s="89">
        <v>2579.484103179364</v>
      </c>
      <c r="DA32" s="89">
        <v>953.80923815236952</v>
      </c>
      <c r="DB32" s="89">
        <v>11.997600479904019</v>
      </c>
      <c r="DC32" s="89">
        <v>431.9136172765447</v>
      </c>
      <c r="DD32" s="53">
        <v>30.799999999999997</v>
      </c>
      <c r="DE32" s="58"/>
      <c r="DF32" s="58"/>
      <c r="DG32" s="58"/>
      <c r="DH32" s="58"/>
      <c r="DI32" s="89">
        <v>2240.7929068686544</v>
      </c>
      <c r="DJ32" s="53">
        <v>84.615384615384613</v>
      </c>
      <c r="DK32" s="53">
        <v>28.467153284671532</v>
      </c>
      <c r="DL32" s="53">
        <v>19.399999999999999</v>
      </c>
      <c r="DM32" s="53">
        <v>16.8</v>
      </c>
      <c r="DN32" s="53"/>
      <c r="DO32" s="53"/>
      <c r="DP32" s="53"/>
      <c r="DQ32" s="53"/>
      <c r="DR32" s="53"/>
      <c r="DS32" s="89">
        <v>1815.519347742686</v>
      </c>
      <c r="DT32" s="53">
        <v>7.3684210526315779</v>
      </c>
      <c r="DU32" s="53">
        <v>15.839243498817968</v>
      </c>
      <c r="DV32" s="53">
        <v>16.745283018867923</v>
      </c>
      <c r="DW32" s="53">
        <v>7.6704545454545459</v>
      </c>
      <c r="DX32" s="53"/>
      <c r="DY32" s="53"/>
      <c r="DZ32" s="53"/>
      <c r="EA32" s="53"/>
      <c r="EB32" s="53"/>
      <c r="EC32" s="53">
        <v>29.774730656219393</v>
      </c>
      <c r="ED32" s="53">
        <v>7.8014184397163122</v>
      </c>
      <c r="EE32" s="53">
        <v>28.936314448723387</v>
      </c>
      <c r="EF32" s="53">
        <v>1.5128085511769971</v>
      </c>
      <c r="EG32" s="53">
        <v>2226.1363636363635</v>
      </c>
      <c r="EH32" s="53">
        <v>1051.8292682926829</v>
      </c>
      <c r="EI32" s="53">
        <v>1217.7564487102579</v>
      </c>
      <c r="EJ32" s="53"/>
      <c r="EK32" s="53"/>
      <c r="EL32" s="53"/>
      <c r="EM32" s="89">
        <v>5047.7243550272278</v>
      </c>
      <c r="EN32" s="53">
        <v>74.666142969363705</v>
      </c>
      <c r="EO32" s="53">
        <v>16.953610712577714</v>
      </c>
      <c r="EP32" s="53">
        <v>50.022541295965439</v>
      </c>
      <c r="EQ32" s="53">
        <v>7.2594825420748545</v>
      </c>
      <c r="ER32" s="53">
        <v>26.787849796699355</v>
      </c>
      <c r="ES32" s="53">
        <v>13.682472281198397</v>
      </c>
      <c r="ET32" s="53">
        <v>885.24590163934431</v>
      </c>
      <c r="EU32" s="53"/>
      <c r="EV32" s="53"/>
      <c r="EW32" s="53">
        <v>111.94805194805195</v>
      </c>
      <c r="EX32" s="53">
        <v>52.059748427672979</v>
      </c>
      <c r="EY32" s="53">
        <v>12.868378267772213</v>
      </c>
      <c r="EZ32" s="53">
        <v>4.1238249133611857</v>
      </c>
      <c r="FA32" s="53">
        <v>43.216821257143543</v>
      </c>
      <c r="FB32" s="53">
        <v>-2.9421369545811125</v>
      </c>
      <c r="FC32" s="53">
        <v>54.016308914613461</v>
      </c>
      <c r="FD32" s="53">
        <v>44.826527696438312</v>
      </c>
      <c r="FE32" s="53">
        <v>75.69786535303777</v>
      </c>
      <c r="FF32" s="53">
        <v>431.9136172765447</v>
      </c>
      <c r="FG32" s="53">
        <v>7.8369905956112857</v>
      </c>
      <c r="FH32" s="53">
        <v>4.5774647887323949</v>
      </c>
      <c r="FI32" s="53">
        <v>7.3738973083012889</v>
      </c>
      <c r="FJ32" s="53">
        <v>6.3844238170704104</v>
      </c>
      <c r="FK32" s="53">
        <v>84.582295675798065</v>
      </c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2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64"/>
      <c r="GN32" s="58"/>
      <c r="GO32" s="58"/>
      <c r="GP32" s="58"/>
      <c r="GQ32" s="58"/>
      <c r="GR32" s="53"/>
      <c r="GS32" s="52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9"/>
      <c r="HF32" s="59"/>
      <c r="HG32" s="59"/>
      <c r="HH32" s="59"/>
      <c r="HI32" s="59"/>
      <c r="HJ32" s="59"/>
      <c r="HK32" s="59"/>
      <c r="HL32" s="59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</row>
    <row r="33" spans="1:235" ht="20.25" customHeight="1">
      <c r="A33" s="19">
        <v>30</v>
      </c>
      <c r="B33" s="47" t="s">
        <v>84</v>
      </c>
      <c r="C33">
        <v>5559</v>
      </c>
      <c r="D33" s="53">
        <v>8.7693340000000006</v>
      </c>
      <c r="E33" s="53">
        <v>11.665760000000001</v>
      </c>
      <c r="F33" s="53">
        <v>15.340730000000001</v>
      </c>
      <c r="G33" s="53">
        <v>6.2040059999999997</v>
      </c>
      <c r="H33" s="53">
        <v>19.125879999999999</v>
      </c>
      <c r="I33" s="57">
        <v>7.264481</v>
      </c>
      <c r="J33" s="53">
        <v>30.983716261432075</v>
      </c>
      <c r="K33" s="52"/>
      <c r="L33" s="52"/>
      <c r="M33" s="52">
        <v>88</v>
      </c>
      <c r="N33" s="52">
        <v>1.6575626294970804</v>
      </c>
      <c r="O33" s="52">
        <v>48.07692307692308</v>
      </c>
      <c r="P33" s="52">
        <v>5.8823529411764701</v>
      </c>
      <c r="Q33" s="52">
        <v>33.333333333333329</v>
      </c>
      <c r="R33" s="52">
        <v>48</v>
      </c>
      <c r="S33" s="52">
        <v>0</v>
      </c>
      <c r="T33" s="68">
        <v>405</v>
      </c>
      <c r="U33" s="52"/>
      <c r="V33" s="52"/>
      <c r="W33" s="68">
        <v>604</v>
      </c>
      <c r="X33" s="52">
        <v>11.379050489826682</v>
      </c>
      <c r="Y33" s="52">
        <v>7.5951752732755295</v>
      </c>
      <c r="Z33" s="52">
        <v>1.8778518778518778</v>
      </c>
      <c r="AA33" s="52">
        <v>10</v>
      </c>
      <c r="AB33" s="68">
        <v>5</v>
      </c>
      <c r="AC33" s="68">
        <v>13</v>
      </c>
      <c r="AD33" s="68">
        <v>28</v>
      </c>
      <c r="AE33" s="68">
        <v>0</v>
      </c>
      <c r="AF33" s="52"/>
      <c r="AG33" s="53">
        <v>2.1</v>
      </c>
      <c r="AH33" s="53">
        <v>32.6</v>
      </c>
      <c r="AI33" s="52">
        <v>9.8039215686274446</v>
      </c>
      <c r="AJ33" s="53">
        <v>3.9215686274509807</v>
      </c>
      <c r="AK33" s="53">
        <v>15.104166666666666</v>
      </c>
      <c r="AL33" s="53">
        <v>43.530478132789483</v>
      </c>
      <c r="AM33" s="53">
        <v>18.932038834951456</v>
      </c>
      <c r="AN33" s="53">
        <v>12.807881773399016</v>
      </c>
      <c r="AO33" s="53">
        <v>20.377358490566039</v>
      </c>
      <c r="AP33" s="53"/>
      <c r="AQ33" s="53">
        <v>18.932038834951456</v>
      </c>
      <c r="AR33" s="53">
        <v>3.7</v>
      </c>
      <c r="AS33" s="53">
        <v>39.097103918228285</v>
      </c>
      <c r="AT33" s="53">
        <v>30.723905723905727</v>
      </c>
      <c r="AU33" s="53">
        <v>11.538461538461538</v>
      </c>
      <c r="AV33" s="53"/>
      <c r="AW33" s="53"/>
      <c r="AX33" s="53"/>
      <c r="AY33" s="53"/>
      <c r="AZ33" s="53"/>
      <c r="BA33" s="52">
        <v>646.20253164556959</v>
      </c>
      <c r="BB33" s="53">
        <v>556.57327586206895</v>
      </c>
      <c r="BC33" s="53">
        <v>762.92613636363637</v>
      </c>
      <c r="BD33" s="53">
        <v>0</v>
      </c>
      <c r="BE33" s="53">
        <v>940</v>
      </c>
      <c r="BF33" s="53">
        <v>13.163481953290871</v>
      </c>
      <c r="BG33" s="54">
        <v>5.4185990371085957</v>
      </c>
      <c r="BH33" s="53"/>
      <c r="BI33" s="53"/>
      <c r="BJ33" s="53"/>
      <c r="BK33" s="53">
        <v>79.469632164242938</v>
      </c>
      <c r="BL33" s="53">
        <v>1.4114627887082978</v>
      </c>
      <c r="BM33" s="53">
        <v>94.699999999999989</v>
      </c>
      <c r="BN33" s="53">
        <v>2.5801420322559236</v>
      </c>
      <c r="BO33" s="53">
        <v>9.3096796558433077</v>
      </c>
      <c r="BP33" s="53">
        <v>0.43233895373973197</v>
      </c>
      <c r="BQ33" s="53">
        <v>5.627857896588111</v>
      </c>
      <c r="BR33" s="53"/>
      <c r="BS33" s="53"/>
      <c r="BT33" s="53"/>
      <c r="BU33" s="53">
        <v>21.315180000000002</v>
      </c>
      <c r="BV33" s="53">
        <v>8.2940622054665418</v>
      </c>
      <c r="BW33" s="53">
        <v>15.963161933998466</v>
      </c>
      <c r="BX33" s="53">
        <v>11.051419800460476</v>
      </c>
      <c r="BY33" s="53">
        <v>4.5280122793553339</v>
      </c>
      <c r="BZ33" s="53">
        <v>1.3046815042210285</v>
      </c>
      <c r="CA33" s="53">
        <v>7.7897160399079057</v>
      </c>
      <c r="CB33" s="53">
        <v>6.4082885648503449</v>
      </c>
      <c r="CC33" s="53">
        <v>3.1849577897160399</v>
      </c>
      <c r="CD33" s="53">
        <v>11.435149654643132</v>
      </c>
      <c r="CE33" s="58">
        <v>23.478940000000001</v>
      </c>
      <c r="CF33" s="58"/>
      <c r="CG33" s="58"/>
      <c r="CH33" s="58"/>
      <c r="CI33" s="58"/>
      <c r="CJ33" s="58"/>
      <c r="CK33" s="58"/>
      <c r="CL33" s="58"/>
      <c r="CM33" s="58"/>
      <c r="CN33" s="58"/>
      <c r="CO33" s="53">
        <v>36.86</v>
      </c>
      <c r="CP33" s="53">
        <v>6.21</v>
      </c>
      <c r="CQ33" s="53">
        <v>9.6</v>
      </c>
      <c r="CR33" s="55">
        <v>15.2</v>
      </c>
      <c r="CS33" s="53">
        <v>4.8038559999999997</v>
      </c>
      <c r="CT33" s="53">
        <v>1.37</v>
      </c>
      <c r="CU33" s="53">
        <v>29.131129999999999</v>
      </c>
      <c r="CV33" s="53">
        <v>58.94</v>
      </c>
      <c r="CW33" s="55">
        <v>18.818960000000001</v>
      </c>
      <c r="CX33" s="55">
        <v>53.966540744738261</v>
      </c>
      <c r="CY33" s="89">
        <v>5738.4421658571682</v>
      </c>
      <c r="CZ33" s="89">
        <v>2518.4385680877854</v>
      </c>
      <c r="DA33" s="89">
        <v>1529.051987767584</v>
      </c>
      <c r="DB33" s="89">
        <v>233.8550098938658</v>
      </c>
      <c r="DC33" s="89">
        <v>539.66540744738268</v>
      </c>
      <c r="DD33" s="53">
        <v>25.700000000000003</v>
      </c>
      <c r="DE33" s="58"/>
      <c r="DF33" s="58"/>
      <c r="DG33" s="58"/>
      <c r="DH33" s="58"/>
      <c r="DI33" s="89">
        <v>809.31560835968821</v>
      </c>
      <c r="DJ33" s="53">
        <v>76.5625</v>
      </c>
      <c r="DK33" s="53">
        <v>31.147540983606557</v>
      </c>
      <c r="DL33" s="53">
        <v>32.6</v>
      </c>
      <c r="DM33" s="53">
        <v>23.2</v>
      </c>
      <c r="DN33" s="53"/>
      <c r="DO33" s="53"/>
      <c r="DP33" s="53"/>
      <c r="DQ33" s="53"/>
      <c r="DR33" s="53"/>
      <c r="DS33" s="89">
        <v>652.68041796889565</v>
      </c>
      <c r="DT33" s="53">
        <v>10.869565217391305</v>
      </c>
      <c r="DU33" s="53">
        <v>15.104166666666666</v>
      </c>
      <c r="DV33" s="53">
        <v>18.932038834951456</v>
      </c>
      <c r="DW33" s="53">
        <v>5.8139534883720927</v>
      </c>
      <c r="DX33" s="53"/>
      <c r="DY33" s="53"/>
      <c r="DZ33" s="53"/>
      <c r="EA33" s="53"/>
      <c r="EB33" s="53"/>
      <c r="EC33" s="53">
        <v>25.63739376770538</v>
      </c>
      <c r="ED33" s="53">
        <v>11.538461538461538</v>
      </c>
      <c r="EE33" s="53">
        <v>8.8939085193525411</v>
      </c>
      <c r="EF33" s="53">
        <v>2.054337487786865</v>
      </c>
      <c r="EG33" s="53">
        <v>2080.7291666666665</v>
      </c>
      <c r="EH33" s="53">
        <v>907.69230769230774</v>
      </c>
      <c r="EI33" s="53">
        <v>1780.8958445763626</v>
      </c>
      <c r="EJ33" s="53"/>
      <c r="EK33" s="53"/>
      <c r="EL33" s="53"/>
      <c r="EM33" s="89">
        <v>1616.4599124432102</v>
      </c>
      <c r="EN33" s="53">
        <v>73.254281949934125</v>
      </c>
      <c r="EO33" s="53">
        <v>15.918653576437588</v>
      </c>
      <c r="EP33" s="53">
        <v>54.439951973192926</v>
      </c>
      <c r="EQ33" s="53">
        <v>6.9732937685459948</v>
      </c>
      <c r="ER33" s="53">
        <v>31.837307152875177</v>
      </c>
      <c r="ES33" s="53">
        <v>18.625429553264606</v>
      </c>
      <c r="ET33" s="53">
        <v>898.18181818181824</v>
      </c>
      <c r="EU33" s="53"/>
      <c r="EV33" s="53"/>
      <c r="EW33" s="53">
        <v>160.74766355140184</v>
      </c>
      <c r="EX33" s="53">
        <v>167.02872472682066</v>
      </c>
      <c r="EY33" s="53">
        <v>14.774477043587158</v>
      </c>
      <c r="EZ33" s="53">
        <v>-10.666645826929443</v>
      </c>
      <c r="FA33" s="53">
        <v>32.851959524936341</v>
      </c>
      <c r="FB33" s="53">
        <v>-11.258149540050331</v>
      </c>
      <c r="FC33" s="53">
        <v>95.722634578630249</v>
      </c>
      <c r="FD33" s="53">
        <v>36.895811422760325</v>
      </c>
      <c r="FE33" s="53">
        <v>75.806451612903231</v>
      </c>
      <c r="FF33" s="53">
        <v>539.66540744738268</v>
      </c>
      <c r="FG33" s="53">
        <v>13.196480938416421</v>
      </c>
      <c r="FH33" s="53">
        <v>0</v>
      </c>
      <c r="FI33" s="53">
        <v>13.318657127132635</v>
      </c>
      <c r="FJ33" s="53">
        <v>12.417943107221006</v>
      </c>
      <c r="FK33" s="53">
        <v>78.501094091903724</v>
      </c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2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  <c r="GM33" s="64"/>
      <c r="GN33" s="58"/>
      <c r="GO33" s="58"/>
      <c r="GP33" s="58"/>
      <c r="GQ33" s="58"/>
      <c r="GR33" s="53"/>
      <c r="GS33" s="52"/>
      <c r="GT33" s="53"/>
      <c r="GU33" s="53"/>
      <c r="GV33" s="53"/>
      <c r="GW33" s="53"/>
      <c r="GX33" s="53"/>
      <c r="GY33" s="53"/>
      <c r="GZ33" s="53"/>
      <c r="HA33" s="53"/>
      <c r="HB33" s="53"/>
      <c r="HC33" s="53"/>
      <c r="HD33" s="53"/>
      <c r="HE33" s="59"/>
      <c r="HF33" s="59"/>
      <c r="HG33" s="59"/>
      <c r="HH33" s="59"/>
      <c r="HI33" s="59"/>
      <c r="HJ33" s="59"/>
      <c r="HK33" s="59"/>
      <c r="HL33" s="59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</row>
    <row r="34" spans="1:235" ht="20.25" customHeight="1">
      <c r="A34" s="19">
        <v>31</v>
      </c>
      <c r="B34" s="47" t="s">
        <v>85</v>
      </c>
      <c r="C34">
        <v>93738</v>
      </c>
      <c r="D34" s="53">
        <v>12.0352</v>
      </c>
      <c r="E34" s="53">
        <v>10.661899999999999</v>
      </c>
      <c r="F34" s="53">
        <v>16.894857000000002</v>
      </c>
      <c r="G34" s="53">
        <v>2.5945740000000002</v>
      </c>
      <c r="H34" s="53">
        <v>21.490839999999999</v>
      </c>
      <c r="I34" s="57">
        <v>8.0386769999999999</v>
      </c>
      <c r="J34" s="53">
        <v>12.811070351118225</v>
      </c>
      <c r="K34" s="52"/>
      <c r="L34" s="52"/>
      <c r="M34" s="52">
        <v>628</v>
      </c>
      <c r="N34" s="52">
        <v>0.72224586261227586</v>
      </c>
      <c r="O34" s="52">
        <v>36.854460093896712</v>
      </c>
      <c r="P34" s="52">
        <v>12.231404958677686</v>
      </c>
      <c r="Q34" s="52">
        <v>53.225806451612897</v>
      </c>
      <c r="R34" s="52">
        <v>40.22346368715084</v>
      </c>
      <c r="S34" s="52">
        <v>9.5541401273885356</v>
      </c>
      <c r="T34" s="68">
        <v>782</v>
      </c>
      <c r="U34" s="52"/>
      <c r="V34" s="52"/>
      <c r="W34" s="68">
        <v>27525</v>
      </c>
      <c r="X34" s="52">
        <v>31.53535052644844</v>
      </c>
      <c r="Y34" s="52">
        <v>28.406652052656341</v>
      </c>
      <c r="Z34" s="52">
        <v>3.3661111232780714</v>
      </c>
      <c r="AA34" s="52">
        <v>36</v>
      </c>
      <c r="AB34" s="68">
        <v>298</v>
      </c>
      <c r="AC34" s="68">
        <v>577</v>
      </c>
      <c r="AD34" s="68">
        <v>911</v>
      </c>
      <c r="AE34" s="68">
        <v>27</v>
      </c>
      <c r="AF34" s="52"/>
      <c r="AG34" s="53">
        <v>3.1</v>
      </c>
      <c r="AH34" s="53">
        <v>15.6</v>
      </c>
      <c r="AI34" s="52">
        <v>5</v>
      </c>
      <c r="AJ34" s="53">
        <v>2.6722925457102633</v>
      </c>
      <c r="AK34" s="53">
        <v>6.6651184393869025</v>
      </c>
      <c r="AL34" s="53">
        <v>24.046795610776652</v>
      </c>
      <c r="AM34" s="53">
        <v>11.667826490373463</v>
      </c>
      <c r="AN34" s="53">
        <v>46.16447823082239</v>
      </c>
      <c r="AO34" s="53">
        <v>47.861155698234349</v>
      </c>
      <c r="AP34" s="53"/>
      <c r="AQ34" s="53">
        <v>11.667826490373463</v>
      </c>
      <c r="AR34" s="53">
        <v>2.8</v>
      </c>
      <c r="AS34" s="53">
        <v>44.348496180956914</v>
      </c>
      <c r="AT34" s="53">
        <v>20.295659608937292</v>
      </c>
      <c r="AU34" s="53">
        <v>8.6215887363114891</v>
      </c>
      <c r="AV34" s="53"/>
      <c r="AW34" s="53"/>
      <c r="AX34" s="53"/>
      <c r="AY34" s="53"/>
      <c r="AZ34" s="53"/>
      <c r="BA34" s="52">
        <v>913.81341440243204</v>
      </c>
      <c r="BB34" s="53">
        <v>741.67976424361495</v>
      </c>
      <c r="BC34" s="53">
        <v>1129.5415959252971</v>
      </c>
      <c r="BD34" s="53">
        <v>657.43940358293946</v>
      </c>
      <c r="BE34" s="53">
        <v>1021</v>
      </c>
      <c r="BF34" s="53">
        <v>8.9930194564087333</v>
      </c>
      <c r="BG34" s="54">
        <v>4.7470459084086336</v>
      </c>
      <c r="BH34" s="53"/>
      <c r="BI34" s="53"/>
      <c r="BJ34" s="53"/>
      <c r="BK34" s="53">
        <v>69.138147704357479</v>
      </c>
      <c r="BL34" s="53">
        <v>2.846538270450361</v>
      </c>
      <c r="BM34" s="53">
        <v>3.1</v>
      </c>
      <c r="BN34" s="53">
        <v>9.7519113746294277</v>
      </c>
      <c r="BO34" s="53">
        <v>12.213361793928531</v>
      </c>
      <c r="BP34" s="53">
        <v>0.2366967651442097</v>
      </c>
      <c r="BQ34" s="53">
        <v>3.2522996057818658</v>
      </c>
      <c r="BR34" s="53"/>
      <c r="BS34" s="53"/>
      <c r="BT34" s="53"/>
      <c r="BU34" s="53">
        <v>20.970600000000001</v>
      </c>
      <c r="BV34" s="53">
        <v>5.9389547439650618</v>
      </c>
      <c r="BW34" s="53">
        <v>8.1218573688062143</v>
      </c>
      <c r="BX34" s="53">
        <v>8.8111706522508904</v>
      </c>
      <c r="BY34" s="53">
        <v>2.7926630627227875</v>
      </c>
      <c r="BZ34" s="53">
        <v>0.80734637992493108</v>
      </c>
      <c r="CA34" s="53">
        <v>5.1344396968910084</v>
      </c>
      <c r="CB34" s="53">
        <v>3.8561412620098676</v>
      </c>
      <c r="CC34" s="53">
        <v>1.3892495455725784</v>
      </c>
      <c r="CD34" s="53">
        <v>9.0330728736337669</v>
      </c>
      <c r="CE34" s="58">
        <v>25.485859999999999</v>
      </c>
      <c r="CF34" s="58"/>
      <c r="CG34" s="58"/>
      <c r="CH34" s="58"/>
      <c r="CI34" s="58"/>
      <c r="CJ34" s="58"/>
      <c r="CK34" s="58"/>
      <c r="CL34" s="58"/>
      <c r="CM34" s="58"/>
      <c r="CN34" s="58"/>
      <c r="CO34" s="53">
        <v>43.8</v>
      </c>
      <c r="CP34" s="53">
        <v>7.22</v>
      </c>
      <c r="CQ34" s="53">
        <v>16.8</v>
      </c>
      <c r="CR34" s="55">
        <v>7.6</v>
      </c>
      <c r="CS34" s="53">
        <v>5.6829520000000002</v>
      </c>
      <c r="CT34" s="53">
        <v>2.31</v>
      </c>
      <c r="CU34" s="53">
        <v>19.38589</v>
      </c>
      <c r="CV34" s="53">
        <v>61.98</v>
      </c>
      <c r="CW34" s="55">
        <v>16.119319999999998</v>
      </c>
      <c r="CX34" s="55">
        <v>173.88892444899614</v>
      </c>
      <c r="CY34" s="89">
        <v>6844.6094433420812</v>
      </c>
      <c r="CZ34" s="89">
        <v>4303.4841793082851</v>
      </c>
      <c r="DA34" s="89">
        <v>1033.7323177366702</v>
      </c>
      <c r="DB34" s="89">
        <v>336.04301350572871</v>
      </c>
      <c r="DC34" s="89">
        <v>465.12620282062773</v>
      </c>
      <c r="DD34" s="53">
        <v>39</v>
      </c>
      <c r="DE34" s="58"/>
      <c r="DF34" s="58"/>
      <c r="DG34" s="58"/>
      <c r="DH34" s="58"/>
      <c r="DI34" s="89">
        <v>17366.707295224813</v>
      </c>
      <c r="DJ34" s="53">
        <v>58.012942519984776</v>
      </c>
      <c r="DK34" s="53">
        <v>57.979149959903765</v>
      </c>
      <c r="DL34" s="53">
        <v>15.6</v>
      </c>
      <c r="DM34" s="53">
        <v>11.5</v>
      </c>
      <c r="DN34" s="53"/>
      <c r="DO34" s="53"/>
      <c r="DP34" s="53"/>
      <c r="DQ34" s="53"/>
      <c r="DR34" s="53"/>
      <c r="DS34" s="89">
        <v>13639.786817832543</v>
      </c>
      <c r="DT34" s="53">
        <v>4.7029702970297027</v>
      </c>
      <c r="DU34" s="53">
        <v>6.6651184393869025</v>
      </c>
      <c r="DV34" s="53">
        <v>11.667826490373463</v>
      </c>
      <c r="DW34" s="53">
        <v>9.8000563221627708</v>
      </c>
      <c r="DX34" s="53"/>
      <c r="DY34" s="53"/>
      <c r="DZ34" s="53"/>
      <c r="EA34" s="53"/>
      <c r="EB34" s="53"/>
      <c r="EC34" s="53">
        <v>25.441016101096924</v>
      </c>
      <c r="ED34" s="53">
        <v>8.6215887363114891</v>
      </c>
      <c r="EE34" s="53">
        <v>21.645701021147325</v>
      </c>
      <c r="EF34" s="53">
        <v>1.634827450022758</v>
      </c>
      <c r="EG34" s="53">
        <v>3189.183987682833</v>
      </c>
      <c r="EH34" s="53">
        <v>1385.7142857142858</v>
      </c>
      <c r="EI34" s="53">
        <v>1096.6737075679021</v>
      </c>
      <c r="EJ34" s="53"/>
      <c r="EK34" s="53"/>
      <c r="EL34" s="53"/>
      <c r="EM34" s="89">
        <v>15335.403536472419</v>
      </c>
      <c r="EN34" s="53">
        <v>77.15214786924524</v>
      </c>
      <c r="EO34" s="53">
        <v>12.065115609018223</v>
      </c>
      <c r="EP34" s="53">
        <v>55.655529244477222</v>
      </c>
      <c r="EQ34" s="53">
        <v>12.253233492171544</v>
      </c>
      <c r="ER34" s="53">
        <v>12.480275426768038</v>
      </c>
      <c r="ES34" s="53">
        <v>25.413267115998583</v>
      </c>
      <c r="ET34" s="53">
        <v>1183.7811900191939</v>
      </c>
      <c r="EU34" s="53"/>
      <c r="EV34" s="53"/>
      <c r="EW34" s="53">
        <v>67.66069784809909</v>
      </c>
      <c r="EX34" s="53">
        <v>25.149080150256882</v>
      </c>
      <c r="EY34" s="53">
        <v>12.897543768338112</v>
      </c>
      <c r="EZ34" s="53">
        <v>9.6403621311644372</v>
      </c>
      <c r="FA34" s="53">
        <v>43.956480689943035</v>
      </c>
      <c r="FB34" s="53">
        <v>3.7145138443523686</v>
      </c>
      <c r="FC34" s="53">
        <v>77.613840731340403</v>
      </c>
      <c r="FD34" s="53">
        <v>39.914461007881414</v>
      </c>
      <c r="FE34" s="53">
        <v>80.297679112008069</v>
      </c>
      <c r="FF34" s="53">
        <v>465.12620282062773</v>
      </c>
      <c r="FG34" s="53">
        <v>24.576693227091635</v>
      </c>
      <c r="FH34" s="53">
        <v>5.9719683120048748</v>
      </c>
      <c r="FI34" s="53">
        <v>11.286452190181803</v>
      </c>
      <c r="FJ34" s="53">
        <v>2.4136106475640036</v>
      </c>
      <c r="FK34" s="53">
        <v>80.821360250722449</v>
      </c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2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64"/>
      <c r="GN34" s="58"/>
      <c r="GO34" s="58"/>
      <c r="GP34" s="58"/>
      <c r="GQ34" s="58"/>
      <c r="GR34" s="53"/>
      <c r="GS34" s="52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9"/>
      <c r="HF34" s="59"/>
      <c r="HG34" s="59"/>
      <c r="HH34" s="59"/>
      <c r="HI34" s="59"/>
      <c r="HJ34" s="59"/>
      <c r="HK34" s="59"/>
      <c r="HL34" s="59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</row>
    <row r="35" spans="1:235" ht="20.25" customHeight="1">
      <c r="A35" s="19">
        <v>32</v>
      </c>
      <c r="B35" s="47" t="s">
        <v>86</v>
      </c>
      <c r="C35">
        <v>20315</v>
      </c>
      <c r="D35" s="53">
        <v>8.3644639999999999</v>
      </c>
      <c r="E35" s="53">
        <v>8.2979280000000006</v>
      </c>
      <c r="F35" s="53">
        <v>15.96898</v>
      </c>
      <c r="G35" s="53">
        <v>3.7587109999999999</v>
      </c>
      <c r="H35" s="53">
        <v>16.51557</v>
      </c>
      <c r="I35" s="57">
        <v>6.4224620000000003</v>
      </c>
      <c r="J35" s="53">
        <v>24.094387755102041</v>
      </c>
      <c r="K35" s="52"/>
      <c r="L35" s="52"/>
      <c r="M35" s="52">
        <v>359</v>
      </c>
      <c r="N35" s="52">
        <v>1.8859994746519571</v>
      </c>
      <c r="O35" s="52">
        <v>45.049504950495049</v>
      </c>
      <c r="P35" s="52">
        <v>3.5294117647058822</v>
      </c>
      <c r="Q35" s="52">
        <v>60.326086956521742</v>
      </c>
      <c r="R35" s="52">
        <v>56.074766355140184</v>
      </c>
      <c r="S35" s="52">
        <v>14.173228346456693</v>
      </c>
      <c r="T35" s="68">
        <v>610</v>
      </c>
      <c r="U35" s="52"/>
      <c r="V35" s="52"/>
      <c r="W35" s="68">
        <v>1468</v>
      </c>
      <c r="X35" s="52">
        <v>7.6299376299376291</v>
      </c>
      <c r="Y35" s="52">
        <v>4.8630172458439063</v>
      </c>
      <c r="Z35" s="52">
        <v>0.4454452004503402</v>
      </c>
      <c r="AA35" s="52">
        <v>9</v>
      </c>
      <c r="AB35" s="68">
        <v>19</v>
      </c>
      <c r="AC35" s="68">
        <v>107</v>
      </c>
      <c r="AD35" s="68">
        <v>135</v>
      </c>
      <c r="AE35" s="68">
        <v>0</v>
      </c>
      <c r="AF35" s="52"/>
      <c r="AG35" s="53">
        <v>2.6</v>
      </c>
      <c r="AH35" s="53">
        <v>22.2</v>
      </c>
      <c r="AI35" s="52">
        <v>13.392857142857139</v>
      </c>
      <c r="AJ35" s="53">
        <v>7.0175438596491233</v>
      </c>
      <c r="AK35" s="53">
        <v>13.06005719733079</v>
      </c>
      <c r="AL35" s="53">
        <v>34.851217312894498</v>
      </c>
      <c r="AM35" s="53">
        <v>15.217391304347828</v>
      </c>
      <c r="AN35" s="53">
        <v>21.0576015108593</v>
      </c>
      <c r="AO35" s="53">
        <v>22.597114317425081</v>
      </c>
      <c r="AP35" s="53"/>
      <c r="AQ35" s="53">
        <v>15.217391304347828</v>
      </c>
      <c r="AR35" s="53">
        <v>2.9</v>
      </c>
      <c r="AS35" s="53">
        <v>34.721074380165291</v>
      </c>
      <c r="AT35" s="53">
        <v>26.526854219948849</v>
      </c>
      <c r="AU35" s="53">
        <v>5.2977027660571965</v>
      </c>
      <c r="AV35" s="53"/>
      <c r="AW35" s="53"/>
      <c r="AX35" s="53"/>
      <c r="AY35" s="53"/>
      <c r="AZ35" s="53"/>
      <c r="BA35" s="52">
        <v>772.67818574514035</v>
      </c>
      <c r="BB35" s="53">
        <v>660.83650190114065</v>
      </c>
      <c r="BC35" s="53">
        <v>910.72261072261074</v>
      </c>
      <c r="BD35" s="53">
        <v>766.06793532360416</v>
      </c>
      <c r="BE35" s="53">
        <v>990</v>
      </c>
      <c r="BF35" s="53">
        <v>8.1651806663538249</v>
      </c>
      <c r="BG35" s="54">
        <v>5.8369177511479231</v>
      </c>
      <c r="BH35" s="53"/>
      <c r="BI35" s="53"/>
      <c r="BJ35" s="53"/>
      <c r="BK35" s="53">
        <v>72.648407485438099</v>
      </c>
      <c r="BL35" s="53">
        <v>4.0153674556946335</v>
      </c>
      <c r="BM35" s="53">
        <v>62.2</v>
      </c>
      <c r="BN35" s="53">
        <v>4.8042109953768168</v>
      </c>
      <c r="BO35" s="53">
        <v>20.127935686912135</v>
      </c>
      <c r="BP35" s="53">
        <v>9.93418601763318E-2</v>
      </c>
      <c r="BQ35" s="53">
        <v>4.649341751088925</v>
      </c>
      <c r="BR35" s="53"/>
      <c r="BS35" s="53"/>
      <c r="BT35" s="53"/>
      <c r="BU35" s="53">
        <v>14.236179999999999</v>
      </c>
      <c r="BV35" s="53">
        <v>6.3954434499593162</v>
      </c>
      <c r="BW35" s="53">
        <v>12.496011911092204</v>
      </c>
      <c r="BX35" s="53">
        <v>10.459427842178028</v>
      </c>
      <c r="BY35" s="53">
        <v>4.0784855897054131</v>
      </c>
      <c r="BZ35" s="53">
        <v>0.68595129214080608</v>
      </c>
      <c r="CA35" s="53">
        <v>5.7641178347335957</v>
      </c>
      <c r="CB35" s="53">
        <v>5.5939593746676595</v>
      </c>
      <c r="CC35" s="53">
        <v>2.5576943528661062</v>
      </c>
      <c r="CD35" s="53">
        <v>10.980538126129959</v>
      </c>
      <c r="CE35" s="58">
        <v>17.78668</v>
      </c>
      <c r="CF35" s="58"/>
      <c r="CG35" s="58"/>
      <c r="CH35" s="58"/>
      <c r="CI35" s="58"/>
      <c r="CJ35" s="58"/>
      <c r="CK35" s="58"/>
      <c r="CL35" s="58"/>
      <c r="CM35" s="58"/>
      <c r="CN35" s="58"/>
      <c r="CO35" s="53">
        <v>40.11</v>
      </c>
      <c r="CP35" s="53">
        <v>4.0199999999999996</v>
      </c>
      <c r="CQ35" s="53">
        <v>14.5</v>
      </c>
      <c r="CR35" s="55">
        <v>16.5</v>
      </c>
      <c r="CS35" s="53">
        <v>4.2147480000000002</v>
      </c>
      <c r="CT35" s="53">
        <v>2.09</v>
      </c>
      <c r="CU35" s="53">
        <v>28.663959999999999</v>
      </c>
      <c r="CV35" s="53">
        <v>56.63</v>
      </c>
      <c r="CW35" s="55">
        <v>13.19272</v>
      </c>
      <c r="CX35" s="55">
        <v>241.20108294363772</v>
      </c>
      <c r="CY35" s="89">
        <v>12985.478710312576</v>
      </c>
      <c r="CZ35" s="89">
        <v>4494.2160964804334</v>
      </c>
      <c r="DA35" s="89">
        <v>2805.8085158749691</v>
      </c>
      <c r="DB35" s="89">
        <v>999.26162933792762</v>
      </c>
      <c r="DC35" s="89">
        <v>1555.500861432439</v>
      </c>
      <c r="DD35" s="53">
        <v>45.6</v>
      </c>
      <c r="DE35" s="58"/>
      <c r="DF35" s="58"/>
      <c r="DG35" s="58"/>
      <c r="DH35" s="58"/>
      <c r="DI35" s="89">
        <v>3723.048488184827</v>
      </c>
      <c r="DJ35" s="53">
        <v>92.1875</v>
      </c>
      <c r="DK35" s="53">
        <v>53.393665158371043</v>
      </c>
      <c r="DL35" s="53">
        <v>22.2</v>
      </c>
      <c r="DM35" s="53">
        <v>27.6</v>
      </c>
      <c r="DN35" s="53"/>
      <c r="DO35" s="53"/>
      <c r="DP35" s="53"/>
      <c r="DQ35" s="53"/>
      <c r="DR35" s="53"/>
      <c r="DS35" s="89">
        <v>3112.173067948369</v>
      </c>
      <c r="DT35" s="53">
        <v>13.793103448275861</v>
      </c>
      <c r="DU35" s="53">
        <v>13.06005719733079</v>
      </c>
      <c r="DV35" s="53">
        <v>15.217391304347828</v>
      </c>
      <c r="DW35" s="53">
        <v>6.0470324748040314</v>
      </c>
      <c r="DX35" s="53"/>
      <c r="DY35" s="53"/>
      <c r="DZ35" s="53"/>
      <c r="EA35" s="53"/>
      <c r="EB35" s="53"/>
      <c r="EC35" s="53">
        <v>28.7</v>
      </c>
      <c r="ED35" s="53">
        <v>5.2977027660571965</v>
      </c>
      <c r="EE35" s="53">
        <v>58.302136287311995</v>
      </c>
      <c r="EF35" s="53">
        <v>1.974373290285675</v>
      </c>
      <c r="EG35" s="53">
        <v>2390.102827763496</v>
      </c>
      <c r="EH35" s="53">
        <v>1027.9017857142858</v>
      </c>
      <c r="EI35" s="53">
        <v>3435.8848141767166</v>
      </c>
      <c r="EJ35" s="53"/>
      <c r="EK35" s="53"/>
      <c r="EL35" s="53"/>
      <c r="EM35" s="89">
        <v>4530.5842239693802</v>
      </c>
      <c r="EN35" s="53">
        <v>81.133603238866385</v>
      </c>
      <c r="EO35" s="53">
        <v>17.87558396852717</v>
      </c>
      <c r="EP35" s="53">
        <v>55.511604589408414</v>
      </c>
      <c r="EQ35" s="53">
        <v>13.236842105263158</v>
      </c>
      <c r="ER35" s="53">
        <v>28.451469498641639</v>
      </c>
      <c r="ES35" s="53">
        <v>17.066601371204701</v>
      </c>
      <c r="ET35" s="53">
        <v>999.38650306748468</v>
      </c>
      <c r="EU35" s="53"/>
      <c r="EV35" s="53"/>
      <c r="EW35" s="53">
        <v>38.824321017861514</v>
      </c>
      <c r="EX35" s="53">
        <v>76.934922731215011</v>
      </c>
      <c r="EY35" s="53">
        <v>12.678853494800588</v>
      </c>
      <c r="EZ35" s="53">
        <v>7.9452626626212153</v>
      </c>
      <c r="FA35" s="53">
        <v>33.170085033882408</v>
      </c>
      <c r="FB35" s="53">
        <v>-6.1348634853230166</v>
      </c>
      <c r="FC35" s="53">
        <v>81.736053045114417</v>
      </c>
      <c r="FD35" s="53">
        <v>44.230951093280474</v>
      </c>
      <c r="FE35" s="53">
        <v>79.930394431554518</v>
      </c>
      <c r="FF35" s="53">
        <v>1555.500861432439</v>
      </c>
      <c r="FG35" s="53">
        <v>10.515740120562626</v>
      </c>
      <c r="FH35" s="53">
        <v>8.3155650319829419</v>
      </c>
      <c r="FI35" s="53">
        <v>6.3849154746423924</v>
      </c>
      <c r="FJ35" s="53">
        <v>4.8322321544241476</v>
      </c>
      <c r="FK35" s="53">
        <v>85.516258582717967</v>
      </c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2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64"/>
      <c r="GN35" s="58"/>
      <c r="GO35" s="58"/>
      <c r="GP35" s="58"/>
      <c r="GQ35" s="58"/>
      <c r="GR35" s="53"/>
      <c r="GS35" s="52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9"/>
      <c r="HF35" s="59"/>
      <c r="HG35" s="59"/>
      <c r="HH35" s="59"/>
      <c r="HI35" s="59"/>
      <c r="HJ35" s="59"/>
      <c r="HK35" s="59"/>
      <c r="HL35" s="59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</row>
    <row r="36" spans="1:235" ht="20.25" customHeight="1">
      <c r="A36" s="19">
        <v>33</v>
      </c>
      <c r="B36" s="47" t="s">
        <v>87</v>
      </c>
      <c r="C36">
        <v>262764</v>
      </c>
      <c r="D36" s="53">
        <v>11.03622</v>
      </c>
      <c r="E36" s="53">
        <v>24.338280000000001</v>
      </c>
      <c r="F36" s="53">
        <v>19.578175000000002</v>
      </c>
      <c r="G36" s="53">
        <v>4.2133430000000001</v>
      </c>
      <c r="H36" s="53">
        <v>23.730090000000001</v>
      </c>
      <c r="I36" s="57">
        <v>8.0794049999999995</v>
      </c>
      <c r="J36" s="53">
        <v>7.7567366618601294</v>
      </c>
      <c r="K36" s="52"/>
      <c r="L36" s="52"/>
      <c r="M36" s="52">
        <v>1864</v>
      </c>
      <c r="N36" s="52">
        <v>0.80751019135045687</v>
      </c>
      <c r="O36" s="52">
        <v>39.893143365983974</v>
      </c>
      <c r="P36" s="52">
        <v>4.0376106194690262</v>
      </c>
      <c r="Q36" s="52">
        <v>47.655398037077425</v>
      </c>
      <c r="R36" s="52">
        <v>49.625468164794007</v>
      </c>
      <c r="S36" s="52">
        <v>9.1877496671105181</v>
      </c>
      <c r="T36" s="68">
        <v>645</v>
      </c>
      <c r="U36" s="52"/>
      <c r="V36" s="52"/>
      <c r="W36" s="68">
        <v>97211</v>
      </c>
      <c r="X36" s="52">
        <v>41.983631691463863</v>
      </c>
      <c r="Y36" s="52">
        <v>51.927330794099554</v>
      </c>
      <c r="Z36" s="52">
        <v>6.6399891759361385</v>
      </c>
      <c r="AA36" s="52">
        <v>922</v>
      </c>
      <c r="AB36" s="68">
        <v>1288</v>
      </c>
      <c r="AC36" s="68">
        <v>2246</v>
      </c>
      <c r="AD36" s="68">
        <v>4456</v>
      </c>
      <c r="AE36" s="68">
        <v>269</v>
      </c>
      <c r="AF36" s="52"/>
      <c r="AG36" s="53">
        <v>5.9</v>
      </c>
      <c r="AH36" s="53">
        <v>28.7</v>
      </c>
      <c r="AI36" s="52">
        <v>15.396518375241769</v>
      </c>
      <c r="AJ36" s="53">
        <v>7.0565302144249529</v>
      </c>
      <c r="AK36" s="53">
        <v>10.299131553554197</v>
      </c>
      <c r="AL36" s="53">
        <v>29.519686546494476</v>
      </c>
      <c r="AM36" s="53">
        <v>16.088328075709779</v>
      </c>
      <c r="AN36" s="53">
        <v>40.626595201633485</v>
      </c>
      <c r="AO36" s="53">
        <v>32.592447168038589</v>
      </c>
      <c r="AP36" s="53"/>
      <c r="AQ36" s="53">
        <v>16.088328075709779</v>
      </c>
      <c r="AR36" s="53">
        <v>7.2</v>
      </c>
      <c r="AS36" s="53">
        <v>27.311024798326862</v>
      </c>
      <c r="AT36" s="53">
        <v>30.097766739597496</v>
      </c>
      <c r="AU36" s="53">
        <v>17.85301260552793</v>
      </c>
      <c r="AV36" s="53"/>
      <c r="AW36" s="53"/>
      <c r="AX36" s="53"/>
      <c r="AY36" s="53"/>
      <c r="AZ36" s="53"/>
      <c r="BA36" s="52">
        <v>665.1596958174905</v>
      </c>
      <c r="BB36" s="53">
        <v>512.50790838921932</v>
      </c>
      <c r="BC36" s="53">
        <v>863.83622193788528</v>
      </c>
      <c r="BD36" s="53">
        <v>722.95444512928759</v>
      </c>
      <c r="BE36" s="53">
        <v>941</v>
      </c>
      <c r="BF36" s="53">
        <v>15.425931273462314</v>
      </c>
      <c r="BG36" s="54">
        <v>7.6276528725260002</v>
      </c>
      <c r="BH36" s="53"/>
      <c r="BI36" s="53"/>
      <c r="BJ36" s="53"/>
      <c r="BK36" s="53">
        <v>73.195418985402057</v>
      </c>
      <c r="BL36" s="53">
        <v>2.4222383525553135</v>
      </c>
      <c r="BM36" s="53">
        <v>11.700000000000001</v>
      </c>
      <c r="BN36" s="53">
        <v>7.1706039116491258</v>
      </c>
      <c r="BO36" s="53">
        <v>26.048002685327205</v>
      </c>
      <c r="BP36" s="53">
        <v>0.64297891190249268</v>
      </c>
      <c r="BQ36" s="53">
        <v>4.7028434367248204</v>
      </c>
      <c r="BR36" s="53"/>
      <c r="BS36" s="53"/>
      <c r="BT36" s="53"/>
      <c r="BU36" s="53">
        <v>25.770499999999998</v>
      </c>
      <c r="BV36" s="53">
        <v>6.7336656192436877</v>
      </c>
      <c r="BW36" s="53">
        <v>7.1895657910572837</v>
      </c>
      <c r="BX36" s="53">
        <v>8.1902834549498742</v>
      </c>
      <c r="BY36" s="53">
        <v>2.0152537008723406</v>
      </c>
      <c r="BZ36" s="53">
        <v>0.53490476466419123</v>
      </c>
      <c r="CA36" s="53">
        <v>5.9285278083614532</v>
      </c>
      <c r="CB36" s="53">
        <v>3.3226500965057344</v>
      </c>
      <c r="CC36" s="53">
        <v>1.2663870303424727</v>
      </c>
      <c r="CD36" s="53">
        <v>7.5590958326461291</v>
      </c>
      <c r="CE36" s="58">
        <v>23.41893</v>
      </c>
      <c r="CF36" s="58"/>
      <c r="CG36" s="58"/>
      <c r="CH36" s="58"/>
      <c r="CI36" s="58"/>
      <c r="CJ36" s="58"/>
      <c r="CK36" s="58"/>
      <c r="CL36" s="58"/>
      <c r="CM36" s="58"/>
      <c r="CN36" s="58"/>
      <c r="CO36" s="53">
        <v>36.01</v>
      </c>
      <c r="CP36" s="53">
        <v>2.33</v>
      </c>
      <c r="CQ36" s="53">
        <v>17.399999999999999</v>
      </c>
      <c r="CR36" s="55">
        <v>14.4</v>
      </c>
      <c r="CS36" s="53">
        <v>5.2169239999999997</v>
      </c>
      <c r="CT36" s="53">
        <v>5.0599999999999996</v>
      </c>
      <c r="CU36" s="53">
        <v>31.271540000000002</v>
      </c>
      <c r="CV36" s="53">
        <v>50.73</v>
      </c>
      <c r="CW36" s="55">
        <v>11.99498</v>
      </c>
      <c r="CX36" s="55">
        <v>168.59234902802515</v>
      </c>
      <c r="CY36" s="89">
        <v>7661.6279246776576</v>
      </c>
      <c r="CZ36" s="89">
        <v>4317.5625275912989</v>
      </c>
      <c r="DA36" s="89">
        <v>1273.7665738076753</v>
      </c>
      <c r="DB36" s="89">
        <v>443.74419631304136</v>
      </c>
      <c r="DC36" s="89">
        <v>799.95737620069724</v>
      </c>
      <c r="DD36" s="53">
        <v>58.8</v>
      </c>
      <c r="DE36" s="58"/>
      <c r="DF36" s="58"/>
      <c r="DG36" s="58"/>
      <c r="DH36" s="58"/>
      <c r="DI36" s="89">
        <v>59830.274282414117</v>
      </c>
      <c r="DJ36" s="53">
        <v>57.684273351238438</v>
      </c>
      <c r="DK36" s="53">
        <v>39.353335275269444</v>
      </c>
      <c r="DL36" s="53">
        <v>28.7</v>
      </c>
      <c r="DM36" s="53">
        <v>17.899999999999999</v>
      </c>
      <c r="DN36" s="53"/>
      <c r="DO36" s="53"/>
      <c r="DP36" s="53"/>
      <c r="DQ36" s="53"/>
      <c r="DR36" s="53"/>
      <c r="DS36" s="89">
        <v>46942.506544488162</v>
      </c>
      <c r="DT36" s="53">
        <v>7.7153762268266091</v>
      </c>
      <c r="DU36" s="53">
        <v>10.299131553554197</v>
      </c>
      <c r="DV36" s="53">
        <v>16.088328075709779</v>
      </c>
      <c r="DW36" s="53">
        <v>11.603269936603269</v>
      </c>
      <c r="DX36" s="53"/>
      <c r="DY36" s="53"/>
      <c r="DZ36" s="53"/>
      <c r="EA36" s="53"/>
      <c r="EB36" s="53"/>
      <c r="EC36" s="53">
        <v>23.442369298494125</v>
      </c>
      <c r="ED36" s="53">
        <v>17.85301260552793</v>
      </c>
      <c r="EE36" s="53">
        <v>35.877392902463789</v>
      </c>
      <c r="EF36" s="53">
        <v>1.8819578412221938</v>
      </c>
      <c r="EG36" s="53">
        <v>2139.3508583690987</v>
      </c>
      <c r="EH36" s="53">
        <v>1187.8519710378118</v>
      </c>
      <c r="EI36" s="53">
        <v>1383.3706291577232</v>
      </c>
      <c r="EJ36" s="53"/>
      <c r="EK36" s="53"/>
      <c r="EL36" s="53"/>
      <c r="EM36" s="89">
        <v>29885.891105308427</v>
      </c>
      <c r="EN36" s="53">
        <v>64.095794833113331</v>
      </c>
      <c r="EO36" s="53">
        <v>11.582719490344417</v>
      </c>
      <c r="EP36" s="53">
        <v>61.969040624358087</v>
      </c>
      <c r="EQ36" s="53">
        <v>13.384180095952761</v>
      </c>
      <c r="ER36" s="53">
        <v>8.0033530257065308</v>
      </c>
      <c r="ES36" s="53">
        <v>29.75324264473268</v>
      </c>
      <c r="ET36" s="53">
        <v>786.88752783964367</v>
      </c>
      <c r="EU36" s="53"/>
      <c r="EV36" s="53"/>
      <c r="EW36" s="53">
        <v>70.179580670652086</v>
      </c>
      <c r="EX36" s="53">
        <v>26.448365315533419</v>
      </c>
      <c r="EY36" s="53">
        <v>24.66627172594416</v>
      </c>
      <c r="EZ36" s="53">
        <v>21.028865123179706</v>
      </c>
      <c r="FA36" s="53">
        <v>63.945875026008345</v>
      </c>
      <c r="FB36" s="53">
        <v>3.5139216285146531</v>
      </c>
      <c r="FC36" s="53">
        <v>113.96949728121004</v>
      </c>
      <c r="FD36" s="53">
        <v>53.511453048312099</v>
      </c>
      <c r="FE36" s="53">
        <v>82.699637445384397</v>
      </c>
      <c r="FF36" s="53">
        <v>799.95737620069724</v>
      </c>
      <c r="FG36" s="53">
        <v>18.384192096048025</v>
      </c>
      <c r="FH36" s="53">
        <v>5.3267198619797282</v>
      </c>
      <c r="FI36" s="53">
        <v>5.5956457091410092</v>
      </c>
      <c r="FJ36" s="53">
        <v>0.93129167291618375</v>
      </c>
      <c r="FK36" s="53">
        <v>85.245231050327931</v>
      </c>
      <c r="FL36" s="53"/>
      <c r="FM36" s="53"/>
      <c r="FN36" s="53"/>
      <c r="FO36" s="53"/>
      <c r="FP36" s="53"/>
      <c r="FQ36" s="53"/>
      <c r="FR36" s="53"/>
      <c r="FS36" s="53"/>
      <c r="FT36" s="53"/>
      <c r="FU36" s="53"/>
      <c r="FV36" s="53"/>
      <c r="FW36" s="52"/>
      <c r="FX36" s="53"/>
      <c r="FY36" s="53"/>
      <c r="FZ36" s="53"/>
      <c r="GA36" s="53"/>
      <c r="GB36" s="53"/>
      <c r="GC36" s="53"/>
      <c r="GD36" s="53"/>
      <c r="GE36" s="53"/>
      <c r="GF36" s="53"/>
      <c r="GG36" s="53"/>
      <c r="GH36" s="53"/>
      <c r="GI36" s="53"/>
      <c r="GJ36" s="53"/>
      <c r="GK36" s="53"/>
      <c r="GL36" s="53"/>
      <c r="GM36" s="64"/>
      <c r="GN36" s="58"/>
      <c r="GO36" s="58"/>
      <c r="GP36" s="58"/>
      <c r="GQ36" s="58"/>
      <c r="GR36" s="53"/>
      <c r="GS36" s="52"/>
      <c r="GT36" s="53"/>
      <c r="GU36" s="53"/>
      <c r="GV36" s="53"/>
      <c r="GW36" s="53"/>
      <c r="GX36" s="53"/>
      <c r="GY36" s="53"/>
      <c r="GZ36" s="53"/>
      <c r="HA36" s="53"/>
      <c r="HB36" s="53"/>
      <c r="HC36" s="53"/>
      <c r="HD36" s="53"/>
      <c r="HE36" s="59"/>
      <c r="HF36" s="59"/>
      <c r="HG36" s="59"/>
      <c r="HH36" s="59"/>
      <c r="HI36" s="59"/>
      <c r="HJ36" s="59"/>
      <c r="HK36" s="59"/>
      <c r="HL36" s="59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</row>
    <row r="37" spans="1:235" ht="20.25" customHeight="1">
      <c r="A37" s="19">
        <v>34</v>
      </c>
      <c r="B37" s="47" t="s">
        <v>88</v>
      </c>
      <c r="C37">
        <v>17662</v>
      </c>
      <c r="D37" s="53">
        <v>4.6591440000000004</v>
      </c>
      <c r="E37" s="53">
        <v>7.2944839999999997</v>
      </c>
      <c r="F37" s="53">
        <v>11.521369999999999</v>
      </c>
      <c r="G37" s="53">
        <v>2.6950720000000001</v>
      </c>
      <c r="H37" s="53">
        <v>15.129300000000001</v>
      </c>
      <c r="I37" s="57">
        <v>5.2506919999999999</v>
      </c>
      <c r="J37" s="53">
        <v>25.705447412102007</v>
      </c>
      <c r="K37" s="52"/>
      <c r="L37" s="52"/>
      <c r="M37" s="52">
        <v>277</v>
      </c>
      <c r="N37" s="52">
        <v>1.7145333003218619</v>
      </c>
      <c r="O37" s="52">
        <v>43.125</v>
      </c>
      <c r="P37" s="52">
        <v>6.8965517241379306</v>
      </c>
      <c r="Q37" s="52">
        <v>36.567164179104481</v>
      </c>
      <c r="R37" s="52">
        <v>40.74074074074074</v>
      </c>
      <c r="S37" s="52">
        <v>5.6074766355140184</v>
      </c>
      <c r="T37" s="68">
        <v>579</v>
      </c>
      <c r="U37" s="52"/>
      <c r="V37" s="52"/>
      <c r="W37" s="68">
        <v>1479</v>
      </c>
      <c r="X37" s="52">
        <v>9.0897916538627044</v>
      </c>
      <c r="Y37" s="52">
        <v>2.2858547376182798</v>
      </c>
      <c r="Z37" s="52">
        <v>0.10939659143251958</v>
      </c>
      <c r="AA37" s="52">
        <v>0</v>
      </c>
      <c r="AB37" s="68">
        <v>7</v>
      </c>
      <c r="AC37" s="68">
        <v>8</v>
      </c>
      <c r="AD37" s="68">
        <v>15</v>
      </c>
      <c r="AE37" s="68">
        <v>0</v>
      </c>
      <c r="AF37" s="52"/>
      <c r="AG37" s="53">
        <v>0</v>
      </c>
      <c r="AH37" s="53">
        <v>9.8000000000000007</v>
      </c>
      <c r="AI37" s="52">
        <v>12.222222222222229</v>
      </c>
      <c r="AJ37" s="53">
        <v>4.5977011494252906</v>
      </c>
      <c r="AK37" s="53">
        <v>12.244897959183673</v>
      </c>
      <c r="AL37" s="53">
        <v>34.171797567202283</v>
      </c>
      <c r="AM37" s="53">
        <v>8.662900188323917</v>
      </c>
      <c r="AN37" s="53">
        <v>32.293577981651381</v>
      </c>
      <c r="AO37" s="53">
        <v>27.589483687044662</v>
      </c>
      <c r="AP37" s="53"/>
      <c r="AQ37" s="53">
        <v>8.662900188323917</v>
      </c>
      <c r="AR37" s="53">
        <v>2.1</v>
      </c>
      <c r="AS37" s="53">
        <v>39.118255998051396</v>
      </c>
      <c r="AT37" s="53">
        <v>24.882572564133447</v>
      </c>
      <c r="AU37" s="53">
        <v>4.6162104133118627</v>
      </c>
      <c r="AV37" s="53"/>
      <c r="AW37" s="53"/>
      <c r="AX37" s="53"/>
      <c r="AY37" s="53"/>
      <c r="AZ37" s="53"/>
      <c r="BA37" s="52">
        <v>777.65817223198599</v>
      </c>
      <c r="BB37" s="53">
        <v>681.00303951367778</v>
      </c>
      <c r="BC37" s="53">
        <v>919.01528013582345</v>
      </c>
      <c r="BD37" s="53">
        <v>0</v>
      </c>
      <c r="BE37" s="53">
        <v>1029</v>
      </c>
      <c r="BF37" s="53">
        <v>7.71830985915493</v>
      </c>
      <c r="BG37" s="54">
        <v>3.8984412548576786</v>
      </c>
      <c r="BH37" s="53"/>
      <c r="BI37" s="53"/>
      <c r="BJ37" s="53"/>
      <c r="BK37" s="53">
        <v>82.381025720006164</v>
      </c>
      <c r="BL37" s="53">
        <v>1.6017249345448945</v>
      </c>
      <c r="BM37" s="53">
        <v>31.3</v>
      </c>
      <c r="BN37" s="53">
        <v>6.3508629028152521</v>
      </c>
      <c r="BO37" s="53">
        <v>13.498351292103813</v>
      </c>
      <c r="BP37" s="53">
        <v>0.26254826254826252</v>
      </c>
      <c r="BQ37" s="53">
        <v>0.69112480562114842</v>
      </c>
      <c r="BR37" s="53"/>
      <c r="BS37" s="53"/>
      <c r="BT37" s="53"/>
      <c r="BU37" s="53">
        <v>16.7057</v>
      </c>
      <c r="BV37" s="53">
        <v>5.2720972892180171</v>
      </c>
      <c r="BW37" s="53">
        <v>11.903559707144661</v>
      </c>
      <c r="BX37" s="53">
        <v>10.773794496339308</v>
      </c>
      <c r="BY37" s="53">
        <v>4.1845493562231759</v>
      </c>
      <c r="BZ37" s="53">
        <v>0.87730371118404438</v>
      </c>
      <c r="CA37" s="53">
        <v>4.9924261550113602</v>
      </c>
      <c r="CB37" s="53">
        <v>5.5541529916687704</v>
      </c>
      <c r="CC37" s="53">
        <v>2.493057308760414</v>
      </c>
      <c r="CD37" s="53">
        <v>10.123706134814441</v>
      </c>
      <c r="CE37" s="58">
        <v>21.636119999999998</v>
      </c>
      <c r="CF37" s="58"/>
      <c r="CG37" s="58"/>
      <c r="CH37" s="58"/>
      <c r="CI37" s="58"/>
      <c r="CJ37" s="58"/>
      <c r="CK37" s="58"/>
      <c r="CL37" s="58"/>
      <c r="CM37" s="58"/>
      <c r="CN37" s="58"/>
      <c r="CO37" s="53">
        <v>47.16</v>
      </c>
      <c r="CP37" s="53">
        <v>11.3</v>
      </c>
      <c r="CQ37" s="53">
        <v>8.8000000000000007</v>
      </c>
      <c r="CR37" s="55">
        <v>11.7</v>
      </c>
      <c r="CS37" s="53">
        <v>5.8064629999999999</v>
      </c>
      <c r="CT37" s="53">
        <v>4.34</v>
      </c>
      <c r="CU37" s="53">
        <v>30.307320000000001</v>
      </c>
      <c r="CV37" s="53">
        <v>69.459999999999994</v>
      </c>
      <c r="CW37" s="55">
        <v>11.517749999999999</v>
      </c>
      <c r="CX37" s="55">
        <v>39.633110632997393</v>
      </c>
      <c r="CY37" s="89">
        <v>3555.6562110746236</v>
      </c>
      <c r="CZ37" s="89">
        <v>1749.5187407994565</v>
      </c>
      <c r="DA37" s="89">
        <v>634.1297701279583</v>
      </c>
      <c r="DB37" s="89">
        <v>175.51806137470274</v>
      </c>
      <c r="DC37" s="89">
        <v>317.06488506397915</v>
      </c>
      <c r="DD37" s="53">
        <v>27.799999999999997</v>
      </c>
      <c r="DE37" s="58"/>
      <c r="DF37" s="58"/>
      <c r="DG37" s="58"/>
      <c r="DH37" s="58"/>
      <c r="DI37" s="89">
        <v>2989.8889331300479</v>
      </c>
      <c r="DJ37" s="53">
        <v>64.026402640264024</v>
      </c>
      <c r="DK37" s="53">
        <v>33.057851239669425</v>
      </c>
      <c r="DL37" s="53">
        <v>9.8000000000000007</v>
      </c>
      <c r="DM37" s="53">
        <v>11.6</v>
      </c>
      <c r="DN37" s="53"/>
      <c r="DO37" s="53"/>
      <c r="DP37" s="53"/>
      <c r="DQ37" s="53"/>
      <c r="DR37" s="53"/>
      <c r="DS37" s="89">
        <v>2296.3403093005759</v>
      </c>
      <c r="DT37" s="53">
        <v>6.2271062271062272</v>
      </c>
      <c r="DU37" s="53">
        <v>12.244897959183673</v>
      </c>
      <c r="DV37" s="53">
        <v>8.662900188323917</v>
      </c>
      <c r="DW37" s="53">
        <v>3.870967741935484</v>
      </c>
      <c r="DX37" s="53"/>
      <c r="DY37" s="53"/>
      <c r="DZ37" s="53"/>
      <c r="EA37" s="53"/>
      <c r="EB37" s="53"/>
      <c r="EC37" s="53">
        <v>23.177189409368633</v>
      </c>
      <c r="ED37" s="53">
        <v>4.6162104133118627</v>
      </c>
      <c r="EE37" s="53">
        <v>44.319039832646631</v>
      </c>
      <c r="EF37" s="53">
        <v>2.2537977589250593</v>
      </c>
      <c r="EG37" s="53">
        <v>2548.5865724381624</v>
      </c>
      <c r="EH37" s="53">
        <v>1208.9041095890411</v>
      </c>
      <c r="EI37" s="53">
        <v>990.82776582493489</v>
      </c>
      <c r="EJ37" s="53"/>
      <c r="EK37" s="53"/>
      <c r="EL37" s="53"/>
      <c r="EM37" s="89">
        <v>4371.9445316947067</v>
      </c>
      <c r="EN37" s="53">
        <v>81.873233750504653</v>
      </c>
      <c r="EO37" s="53">
        <v>20.401250651380927</v>
      </c>
      <c r="EP37" s="53">
        <v>51.578879458607616</v>
      </c>
      <c r="EQ37" s="53">
        <v>8.2468443197755974</v>
      </c>
      <c r="ER37" s="53">
        <v>28.668941979522184</v>
      </c>
      <c r="ES37" s="53">
        <v>15.950284826514761</v>
      </c>
      <c r="ET37" s="53">
        <v>1044.1616766467066</v>
      </c>
      <c r="EU37" s="53"/>
      <c r="EV37" s="53"/>
      <c r="EW37" s="53">
        <v>102.16437554840599</v>
      </c>
      <c r="EX37" s="53">
        <v>118.24686940966012</v>
      </c>
      <c r="EY37" s="53">
        <v>3.595733307803394</v>
      </c>
      <c r="EZ37" s="53">
        <v>11.789709204589901</v>
      </c>
      <c r="FA37" s="53">
        <v>38.45755693581782</v>
      </c>
      <c r="FB37" s="53">
        <v>-7.6260453667196302</v>
      </c>
      <c r="FC37" s="53">
        <v>62.197833784519553</v>
      </c>
      <c r="FD37" s="53">
        <v>48.245426959638607</v>
      </c>
      <c r="FE37" s="53">
        <v>79.232111692844683</v>
      </c>
      <c r="FF37" s="53">
        <v>317.06488506397915</v>
      </c>
      <c r="FG37" s="53">
        <v>6.4692127825409198</v>
      </c>
      <c r="FH37" s="53">
        <v>2.6717557251908395</v>
      </c>
      <c r="FI37" s="53">
        <v>6.6913871565818308</v>
      </c>
      <c r="FJ37" s="53">
        <v>5.9869193359047461</v>
      </c>
      <c r="FK37" s="53">
        <v>86.181452289116208</v>
      </c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2"/>
      <c r="FX37" s="53"/>
      <c r="FY37" s="53"/>
      <c r="FZ37" s="53"/>
      <c r="GA37" s="5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64"/>
      <c r="GN37" s="58"/>
      <c r="GO37" s="58"/>
      <c r="GP37" s="58"/>
      <c r="GQ37" s="58"/>
      <c r="GR37" s="53"/>
      <c r="GS37" s="52"/>
      <c r="GT37" s="53"/>
      <c r="GU37" s="53"/>
      <c r="GV37" s="53"/>
      <c r="GW37" s="53"/>
      <c r="GX37" s="53"/>
      <c r="GY37" s="53"/>
      <c r="GZ37" s="53"/>
      <c r="HA37" s="53"/>
      <c r="HB37" s="53"/>
      <c r="HC37" s="53"/>
      <c r="HD37" s="53"/>
      <c r="HE37" s="59"/>
      <c r="HF37" s="59"/>
      <c r="HG37" s="59"/>
      <c r="HH37" s="59"/>
      <c r="HI37" s="59"/>
      <c r="HJ37" s="59"/>
      <c r="HK37" s="59"/>
      <c r="HL37" s="59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</row>
    <row r="38" spans="1:235" ht="20.25" customHeight="1">
      <c r="A38" s="19">
        <v>35</v>
      </c>
      <c r="B38" s="47" t="s">
        <v>89</v>
      </c>
      <c r="C38">
        <v>163724</v>
      </c>
      <c r="D38" s="53">
        <v>7.8021700000000003</v>
      </c>
      <c r="E38" s="53">
        <v>12.35375</v>
      </c>
      <c r="F38" s="53">
        <v>18.065176999999998</v>
      </c>
      <c r="G38" s="53">
        <v>5.7537370000000001</v>
      </c>
      <c r="H38" s="53">
        <v>26.306190000000001</v>
      </c>
      <c r="I38" s="57">
        <v>3.7833839999999999</v>
      </c>
      <c r="J38" s="53">
        <v>12.597146133265383</v>
      </c>
      <c r="K38" s="52"/>
      <c r="L38" s="52"/>
      <c r="M38" s="52">
        <v>723</v>
      </c>
      <c r="N38" s="52">
        <v>0.47335651012511537</v>
      </c>
      <c r="O38" s="52">
        <v>29.508196721311474</v>
      </c>
      <c r="P38" s="52">
        <v>12.156295224312592</v>
      </c>
      <c r="Q38" s="52">
        <v>46.666666666666664</v>
      </c>
      <c r="R38" s="52">
        <v>36.697247706422019</v>
      </c>
      <c r="S38" s="52">
        <v>7.3654390934844187</v>
      </c>
      <c r="T38" s="68">
        <v>808</v>
      </c>
      <c r="U38" s="52"/>
      <c r="V38" s="52"/>
      <c r="W38" s="68">
        <v>50499</v>
      </c>
      <c r="X38" s="52">
        <v>32.989064398541927</v>
      </c>
      <c r="Y38" s="52">
        <v>26.930812418519025</v>
      </c>
      <c r="Z38" s="52">
        <v>3.3251332772609707</v>
      </c>
      <c r="AA38" s="52">
        <v>26</v>
      </c>
      <c r="AB38" s="68">
        <v>435</v>
      </c>
      <c r="AC38" s="68">
        <v>1115</v>
      </c>
      <c r="AD38" s="68">
        <v>1576</v>
      </c>
      <c r="AE38" s="68">
        <v>122</v>
      </c>
      <c r="AF38" s="52"/>
      <c r="AG38" s="53">
        <v>2.4</v>
      </c>
      <c r="AH38" s="53">
        <v>14.5</v>
      </c>
      <c r="AI38" s="52">
        <v>6.2182741116751288</v>
      </c>
      <c r="AJ38" s="53">
        <v>3.5460992907801483</v>
      </c>
      <c r="AK38" s="53">
        <v>4.3115264797507793</v>
      </c>
      <c r="AL38" s="53">
        <v>21.929242454527284</v>
      </c>
      <c r="AM38" s="53">
        <v>8.1752371442835745</v>
      </c>
      <c r="AN38" s="53">
        <v>50.199104031856642</v>
      </c>
      <c r="AO38" s="53">
        <v>49.382990825234316</v>
      </c>
      <c r="AP38" s="53"/>
      <c r="AQ38" s="53">
        <v>8.1752371442835745</v>
      </c>
      <c r="AR38" s="53">
        <v>3.3</v>
      </c>
      <c r="AS38" s="53">
        <v>42.703575316923001</v>
      </c>
      <c r="AT38" s="53">
        <v>19.75356228085445</v>
      </c>
      <c r="AU38" s="53">
        <v>7.2763652335171543</v>
      </c>
      <c r="AV38" s="53"/>
      <c r="AW38" s="53"/>
      <c r="AX38" s="53"/>
      <c r="AY38" s="53"/>
      <c r="AZ38" s="53"/>
      <c r="BA38" s="52">
        <v>878.19280689586844</v>
      </c>
      <c r="BB38" s="53">
        <v>718.92458100558656</v>
      </c>
      <c r="BC38" s="53">
        <v>1091.5118167057551</v>
      </c>
      <c r="BD38" s="53">
        <v>685.1734410646643</v>
      </c>
      <c r="BE38" s="53">
        <v>1044</v>
      </c>
      <c r="BF38" s="53">
        <v>8.4829607914987175</v>
      </c>
      <c r="BG38" s="54">
        <v>3.8311784421485604</v>
      </c>
      <c r="BH38" s="53"/>
      <c r="BI38" s="53"/>
      <c r="BJ38" s="53"/>
      <c r="BK38" s="53">
        <v>73.025265957446805</v>
      </c>
      <c r="BL38" s="53">
        <v>2.0046542553191489</v>
      </c>
      <c r="BM38" s="53">
        <v>0.70000000000000007</v>
      </c>
      <c r="BN38" s="53">
        <v>12.107145727835382</v>
      </c>
      <c r="BO38" s="53">
        <v>11.356150734587249</v>
      </c>
      <c r="BP38" s="53">
        <v>0.15273004963726614</v>
      </c>
      <c r="BQ38" s="53">
        <v>3.4401856688441863</v>
      </c>
      <c r="BR38" s="53"/>
      <c r="BS38" s="53"/>
      <c r="BT38" s="53"/>
      <c r="BU38" s="53">
        <v>17.002379999999999</v>
      </c>
      <c r="BV38" s="53">
        <v>5.3275763131744318</v>
      </c>
      <c r="BW38" s="53">
        <v>8.2713141780499289</v>
      </c>
      <c r="BX38" s="53">
        <v>8.5761388870197166</v>
      </c>
      <c r="BY38" s="53">
        <v>3.2548280734809234</v>
      </c>
      <c r="BZ38" s="53">
        <v>0.86535226431599488</v>
      </c>
      <c r="CA38" s="53">
        <v>4.8731579301527486</v>
      </c>
      <c r="CB38" s="53">
        <v>4.2628356099858689</v>
      </c>
      <c r="CC38" s="53">
        <v>1.5086467936208869</v>
      </c>
      <c r="CD38" s="53">
        <v>8.6104569006123413</v>
      </c>
      <c r="CE38" s="58">
        <v>23.719570000000001</v>
      </c>
      <c r="CF38" s="58"/>
      <c r="CG38" s="58"/>
      <c r="CH38" s="58"/>
      <c r="CI38" s="58"/>
      <c r="CJ38" s="58"/>
      <c r="CK38" s="58"/>
      <c r="CL38" s="58"/>
      <c r="CM38" s="58"/>
      <c r="CN38" s="58"/>
      <c r="CO38" s="53">
        <v>48.74</v>
      </c>
      <c r="CP38" s="53">
        <v>5.56</v>
      </c>
      <c r="CQ38" s="53">
        <v>12.7</v>
      </c>
      <c r="CR38" s="55">
        <v>8.1</v>
      </c>
      <c r="CS38" s="53">
        <v>3.5409869999999999</v>
      </c>
      <c r="CT38" s="53">
        <v>1.66</v>
      </c>
      <c r="CU38" s="53">
        <v>15.334569999999999</v>
      </c>
      <c r="CV38" s="53">
        <v>63.95</v>
      </c>
      <c r="CW38" s="55">
        <v>12.87899</v>
      </c>
      <c r="CX38" s="55">
        <v>146.58816056289854</v>
      </c>
      <c r="CY38" s="89">
        <v>7240.8443478048421</v>
      </c>
      <c r="CZ38" s="89">
        <v>4400.6987368986829</v>
      </c>
      <c r="DA38" s="89">
        <v>1041.9975080012705</v>
      </c>
      <c r="DB38" s="89">
        <v>435.48899367227773</v>
      </c>
      <c r="DC38" s="89">
        <v>503.28601793261834</v>
      </c>
      <c r="DD38" s="53">
        <v>36.700000000000003</v>
      </c>
      <c r="DE38" s="58"/>
      <c r="DF38" s="58"/>
      <c r="DG38" s="58"/>
      <c r="DH38" s="58"/>
      <c r="DI38" s="89">
        <v>27274.746957379873</v>
      </c>
      <c r="DJ38" s="53">
        <v>73.689465801298041</v>
      </c>
      <c r="DK38" s="53">
        <v>66.719409282700425</v>
      </c>
      <c r="DL38" s="53">
        <v>14.5</v>
      </c>
      <c r="DM38" s="53">
        <v>8.9</v>
      </c>
      <c r="DN38" s="53"/>
      <c r="DO38" s="53"/>
      <c r="DP38" s="53"/>
      <c r="DQ38" s="53"/>
      <c r="DR38" s="53"/>
      <c r="DS38" s="89">
        <v>25001.347581663656</v>
      </c>
      <c r="DT38" s="53">
        <v>2.2364217252396164</v>
      </c>
      <c r="DU38" s="53">
        <v>4.3115264797507793</v>
      </c>
      <c r="DV38" s="53">
        <v>8.1752371442835745</v>
      </c>
      <c r="DW38" s="53">
        <v>6.8676470588235299</v>
      </c>
      <c r="DX38" s="53"/>
      <c r="DY38" s="53"/>
      <c r="DZ38" s="53"/>
      <c r="EA38" s="53"/>
      <c r="EB38" s="53"/>
      <c r="EC38" s="53">
        <v>24.558710667689944</v>
      </c>
      <c r="ED38" s="53">
        <v>7.2763652335171543</v>
      </c>
      <c r="EE38" s="53">
        <v>8.0734652807306819</v>
      </c>
      <c r="EF38" s="53">
        <v>1.5296154015224546</v>
      </c>
      <c r="EG38" s="53">
        <v>3114.7194465795542</v>
      </c>
      <c r="EH38" s="53">
        <v>1419.6556671449068</v>
      </c>
      <c r="EI38" s="53">
        <v>1113.4592362756835</v>
      </c>
      <c r="EJ38" s="53"/>
      <c r="EK38" s="53"/>
      <c r="EL38" s="53"/>
      <c r="EM38" s="89">
        <v>30407.623950804002</v>
      </c>
      <c r="EN38" s="53">
        <v>80.442111346561347</v>
      </c>
      <c r="EO38" s="53">
        <v>14.61535692429533</v>
      </c>
      <c r="EP38" s="53">
        <v>55.035539860251113</v>
      </c>
      <c r="EQ38" s="53">
        <v>10.670591833613702</v>
      </c>
      <c r="ER38" s="53">
        <v>12.710186152018146</v>
      </c>
      <c r="ES38" s="53">
        <v>21.031222123104371</v>
      </c>
      <c r="ET38" s="53">
        <v>1109.0664272890485</v>
      </c>
      <c r="EU38" s="53"/>
      <c r="EV38" s="53"/>
      <c r="EW38" s="53">
        <v>91.082835660859217</v>
      </c>
      <c r="EX38" s="53">
        <v>27.024583811695237</v>
      </c>
      <c r="EY38" s="53">
        <v>11.975255953047631</v>
      </c>
      <c r="EZ38" s="53">
        <v>3.8918163025181078</v>
      </c>
      <c r="FA38" s="53">
        <v>43.34856824776179</v>
      </c>
      <c r="FB38" s="53">
        <v>6.475545946784492</v>
      </c>
      <c r="FC38" s="53">
        <v>73.50630764498753</v>
      </c>
      <c r="FD38" s="53">
        <v>38.043492575898888</v>
      </c>
      <c r="FE38" s="53">
        <v>80.107126915637551</v>
      </c>
      <c r="FF38" s="53">
        <v>503.28601793261834</v>
      </c>
      <c r="FG38" s="53">
        <v>17.471843509187906</v>
      </c>
      <c r="FH38" s="53">
        <v>5.1927616050354048</v>
      </c>
      <c r="FI38" s="53">
        <v>8.8415214952479726</v>
      </c>
      <c r="FJ38" s="53">
        <v>2.5152310035539012</v>
      </c>
      <c r="FK38" s="53">
        <v>83.539939075985785</v>
      </c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2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64"/>
      <c r="GN38" s="58"/>
      <c r="GO38" s="58"/>
      <c r="GP38" s="58"/>
      <c r="GQ38" s="58"/>
      <c r="GR38" s="53"/>
      <c r="GS38" s="52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9"/>
      <c r="HF38" s="59"/>
      <c r="HG38" s="59"/>
      <c r="HH38" s="59"/>
      <c r="HI38" s="59"/>
      <c r="HJ38" s="59"/>
      <c r="HK38" s="59"/>
      <c r="HL38" s="59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</row>
    <row r="39" spans="1:235" ht="20.25" customHeight="1">
      <c r="A39" s="19">
        <v>36</v>
      </c>
      <c r="B39" s="47" t="s">
        <v>90</v>
      </c>
      <c r="C39">
        <v>161766</v>
      </c>
      <c r="D39" s="53">
        <v>14.783379999999999</v>
      </c>
      <c r="E39" s="53">
        <v>14.899889999999999</v>
      </c>
      <c r="F39" s="53">
        <v>19.629981000000001</v>
      </c>
      <c r="G39" s="53">
        <v>4.567113</v>
      </c>
      <c r="H39" s="53">
        <v>26.13616</v>
      </c>
      <c r="I39" s="57">
        <v>8.9359319999999993</v>
      </c>
      <c r="J39" s="53">
        <v>13.655569631209133</v>
      </c>
      <c r="K39" s="52"/>
      <c r="L39" s="52"/>
      <c r="M39" s="52">
        <v>1025</v>
      </c>
      <c r="N39" s="52">
        <v>0.66642826956210788</v>
      </c>
      <c r="O39" s="52">
        <v>36.825885978428353</v>
      </c>
      <c r="P39" s="52">
        <v>6.4451158106747233</v>
      </c>
      <c r="Q39" s="52">
        <v>49.621212121212125</v>
      </c>
      <c r="R39" s="52">
        <v>42.356687898089177</v>
      </c>
      <c r="S39" s="52">
        <v>7.5510204081632653</v>
      </c>
      <c r="T39" s="68">
        <v>667</v>
      </c>
      <c r="U39" s="52"/>
      <c r="V39" s="52"/>
      <c r="W39" s="68">
        <v>52607</v>
      </c>
      <c r="X39" s="52">
        <v>34.066154663074869</v>
      </c>
      <c r="Y39" s="52">
        <v>29.719420907625931</v>
      </c>
      <c r="Z39" s="52">
        <v>3.5473875414039964</v>
      </c>
      <c r="AA39" s="52">
        <v>42</v>
      </c>
      <c r="AB39" s="68">
        <v>473</v>
      </c>
      <c r="AC39" s="68">
        <v>896</v>
      </c>
      <c r="AD39" s="68">
        <v>1411</v>
      </c>
      <c r="AE39" s="68">
        <v>12</v>
      </c>
      <c r="AF39" s="52"/>
      <c r="AG39" s="53">
        <v>2.2999999999999998</v>
      </c>
      <c r="AH39" s="53">
        <v>17.600000000000001</v>
      </c>
      <c r="AI39" s="52">
        <v>7.058823529411768</v>
      </c>
      <c r="AJ39" s="53">
        <v>2.0792079207920864</v>
      </c>
      <c r="AK39" s="53">
        <v>6.7595072308516331</v>
      </c>
      <c r="AL39" s="53">
        <v>24.025789548446156</v>
      </c>
      <c r="AM39" s="53">
        <v>9.3364776503376579</v>
      </c>
      <c r="AN39" s="53">
        <v>45.182653279213838</v>
      </c>
      <c r="AO39" s="53">
        <v>44.616824271079594</v>
      </c>
      <c r="AP39" s="53"/>
      <c r="AQ39" s="53">
        <v>9.3364776503376579</v>
      </c>
      <c r="AR39" s="53">
        <v>4</v>
      </c>
      <c r="AS39" s="53">
        <v>37.005720280768365</v>
      </c>
      <c r="AT39" s="53">
        <v>22.915296307787774</v>
      </c>
      <c r="AU39" s="53">
        <v>7.4639835353304376</v>
      </c>
      <c r="AV39" s="53"/>
      <c r="AW39" s="53"/>
      <c r="AX39" s="53"/>
      <c r="AY39" s="53"/>
      <c r="AZ39" s="53"/>
      <c r="BA39" s="52">
        <v>797.54907247627261</v>
      </c>
      <c r="BB39" s="53">
        <v>644.07070031756643</v>
      </c>
      <c r="BC39" s="53">
        <v>1016.90156768164</v>
      </c>
      <c r="BD39" s="53">
        <v>614.16073846481186</v>
      </c>
      <c r="BE39" s="53">
        <v>1042</v>
      </c>
      <c r="BF39" s="53">
        <v>10.213976038413128</v>
      </c>
      <c r="BG39" s="54">
        <v>4.7174590387406905</v>
      </c>
      <c r="BH39" s="53"/>
      <c r="BI39" s="53"/>
      <c r="BJ39" s="53"/>
      <c r="BK39" s="53">
        <v>76.2008849089531</v>
      </c>
      <c r="BL39" s="53">
        <v>2.0694882687866878</v>
      </c>
      <c r="BM39" s="53">
        <v>1.3</v>
      </c>
      <c r="BN39" s="53">
        <v>9.6460068593826556</v>
      </c>
      <c r="BO39" s="53">
        <v>12.065708614370937</v>
      </c>
      <c r="BP39" s="53">
        <v>0.12146604231947329</v>
      </c>
      <c r="BQ39" s="53">
        <v>2.6837116926867282</v>
      </c>
      <c r="BR39" s="53"/>
      <c r="BS39" s="53"/>
      <c r="BT39" s="53"/>
      <c r="BU39" s="53">
        <v>22.580500000000001</v>
      </c>
      <c r="BV39" s="53">
        <v>5.034501943914834</v>
      </c>
      <c r="BW39" s="53">
        <v>8.781241467491558</v>
      </c>
      <c r="BX39" s="53">
        <v>9.3932512436651319</v>
      </c>
      <c r="BY39" s="53">
        <v>3.1046676567151259</v>
      </c>
      <c r="BZ39" s="53">
        <v>0.80446986900726547</v>
      </c>
      <c r="CA39" s="53">
        <v>5.6832333295596058</v>
      </c>
      <c r="CB39" s="53">
        <v>4.2128115822350676</v>
      </c>
      <c r="CC39" s="53">
        <v>1.552333828357563</v>
      </c>
      <c r="CD39" s="53">
        <v>9.1754849794553834</v>
      </c>
      <c r="CE39" s="58">
        <v>27.488040000000002</v>
      </c>
      <c r="CF39" s="58"/>
      <c r="CG39" s="58"/>
      <c r="CH39" s="58"/>
      <c r="CI39" s="58"/>
      <c r="CJ39" s="58"/>
      <c r="CK39" s="58"/>
      <c r="CL39" s="58"/>
      <c r="CM39" s="58"/>
      <c r="CN39" s="58"/>
      <c r="CO39" s="53">
        <v>40.18</v>
      </c>
      <c r="CP39" s="53">
        <v>3.63</v>
      </c>
      <c r="CQ39" s="53">
        <v>14.9</v>
      </c>
      <c r="CR39" s="55">
        <v>8.6999999999999993</v>
      </c>
      <c r="CS39" s="53">
        <v>5.6134519999999997</v>
      </c>
      <c r="CT39" s="53">
        <v>1.2</v>
      </c>
      <c r="CU39" s="53">
        <v>18.008980000000001</v>
      </c>
      <c r="CV39" s="53">
        <v>60.3</v>
      </c>
      <c r="CW39" s="55">
        <v>16.226890000000001</v>
      </c>
      <c r="CX39" s="55">
        <v>148.98062633680749</v>
      </c>
      <c r="CY39" s="89">
        <v>6363.5127282618105</v>
      </c>
      <c r="CZ39" s="89">
        <v>3532.8808278624679</v>
      </c>
      <c r="DA39" s="89">
        <v>910.57453358554949</v>
      </c>
      <c r="DB39" s="89">
        <v>673.81279131585131</v>
      </c>
      <c r="DC39" s="89">
        <v>500.72326694113724</v>
      </c>
      <c r="DD39" s="53">
        <v>52.6</v>
      </c>
      <c r="DE39" s="58"/>
      <c r="DF39" s="58"/>
      <c r="DG39" s="58"/>
      <c r="DH39" s="58"/>
      <c r="DI39" s="89">
        <v>27345.402374527293</v>
      </c>
      <c r="DJ39" s="53">
        <v>69.05149051490514</v>
      </c>
      <c r="DK39" s="53">
        <v>58.74125874125874</v>
      </c>
      <c r="DL39" s="53">
        <v>17.600000000000001</v>
      </c>
      <c r="DM39" s="53">
        <v>11.5</v>
      </c>
      <c r="DN39" s="53"/>
      <c r="DO39" s="53"/>
      <c r="DP39" s="53"/>
      <c r="DQ39" s="53"/>
      <c r="DR39" s="53"/>
      <c r="DS39" s="89">
        <v>25517.859279581204</v>
      </c>
      <c r="DT39" s="53">
        <v>2.9234338747099771</v>
      </c>
      <c r="DU39" s="53">
        <v>6.7595072308516331</v>
      </c>
      <c r="DV39" s="53">
        <v>9.3364776503376579</v>
      </c>
      <c r="DW39" s="53">
        <v>7.5971731448763249</v>
      </c>
      <c r="DX39" s="53"/>
      <c r="DY39" s="53"/>
      <c r="DZ39" s="53"/>
      <c r="EA39" s="53"/>
      <c r="EB39" s="53"/>
      <c r="EC39" s="53">
        <v>23.592307158230923</v>
      </c>
      <c r="ED39" s="53">
        <v>7.4639835353304376</v>
      </c>
      <c r="EE39" s="53">
        <v>14.164941395216404</v>
      </c>
      <c r="EF39" s="53">
        <v>1.4317855577766043</v>
      </c>
      <c r="EG39" s="53">
        <v>2771.0493245366006</v>
      </c>
      <c r="EH39" s="53">
        <v>1354.7476759628155</v>
      </c>
      <c r="EI39" s="53">
        <v>1238.2082761519728</v>
      </c>
      <c r="EJ39" s="53"/>
      <c r="EK39" s="53"/>
      <c r="EL39" s="53"/>
      <c r="EM39" s="89">
        <v>30515.579755802319</v>
      </c>
      <c r="EN39" s="53">
        <v>79.467099608442354</v>
      </c>
      <c r="EO39" s="53">
        <v>14.440700559114303</v>
      </c>
      <c r="EP39" s="53">
        <v>54.316516784670895</v>
      </c>
      <c r="EQ39" s="53">
        <v>8.3926254962852322</v>
      </c>
      <c r="ER39" s="53">
        <v>13.716043434755216</v>
      </c>
      <c r="ES39" s="53">
        <v>19.200822682532685</v>
      </c>
      <c r="ET39" s="53">
        <v>1061.4190251572327</v>
      </c>
      <c r="EU39" s="53"/>
      <c r="EV39" s="53"/>
      <c r="EW39" s="53">
        <v>63.079897482608658</v>
      </c>
      <c r="EX39" s="53">
        <v>24.65614744744402</v>
      </c>
      <c r="EY39" s="53">
        <v>13.703631260883315</v>
      </c>
      <c r="EZ39" s="53">
        <v>-2.343958668676128</v>
      </c>
      <c r="FA39" s="53">
        <v>50.820986906736401</v>
      </c>
      <c r="FB39" s="53">
        <v>7.8781230624383749</v>
      </c>
      <c r="FC39" s="53">
        <v>79.463829783822902</v>
      </c>
      <c r="FD39" s="53">
        <v>40.811737373784432</v>
      </c>
      <c r="FE39" s="53">
        <v>80.96569998527896</v>
      </c>
      <c r="FF39" s="53">
        <v>500.72326694113724</v>
      </c>
      <c r="FG39" s="53">
        <v>11.339044183949504</v>
      </c>
      <c r="FH39" s="53">
        <v>3.1947652040030792</v>
      </c>
      <c r="FI39" s="53">
        <v>4.8540861697376858</v>
      </c>
      <c r="FJ39" s="53">
        <v>1.1894367153695402</v>
      </c>
      <c r="FK39" s="53">
        <v>87.498302190659132</v>
      </c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2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64"/>
      <c r="GN39" s="58"/>
      <c r="GO39" s="58"/>
      <c r="GP39" s="58"/>
      <c r="GQ39" s="58"/>
      <c r="GR39" s="53"/>
      <c r="GS39" s="52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9"/>
      <c r="HF39" s="59"/>
      <c r="HG39" s="59"/>
      <c r="HH39" s="59"/>
      <c r="HI39" s="59"/>
      <c r="HJ39" s="59"/>
      <c r="HK39" s="59"/>
      <c r="HL39" s="59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</row>
    <row r="40" spans="1:235" ht="20.25" customHeight="1">
      <c r="A40" s="19">
        <v>37</v>
      </c>
      <c r="B40" s="47" t="s">
        <v>91</v>
      </c>
      <c r="C40">
        <v>78154</v>
      </c>
      <c r="D40" s="53">
        <v>18.128060000000001</v>
      </c>
      <c r="E40" s="53">
        <v>15.26013</v>
      </c>
      <c r="F40" s="53">
        <v>14.889104</v>
      </c>
      <c r="G40" s="53">
        <v>4.3724509999999999</v>
      </c>
      <c r="H40" s="53">
        <v>25.33586</v>
      </c>
      <c r="I40" s="57">
        <v>11.63945</v>
      </c>
      <c r="J40" s="53">
        <v>14.53260015710919</v>
      </c>
      <c r="K40" s="52"/>
      <c r="L40" s="52"/>
      <c r="M40" s="52">
        <v>1663</v>
      </c>
      <c r="N40" s="52">
        <v>2.363693217351754</v>
      </c>
      <c r="O40" s="52">
        <v>47.524752475247524</v>
      </c>
      <c r="P40" s="52">
        <v>2.9690461149715732</v>
      </c>
      <c r="Q40" s="52">
        <v>52.955367913148379</v>
      </c>
      <c r="R40" s="52">
        <v>55.648535564853553</v>
      </c>
      <c r="S40" s="52">
        <v>18.327402135231317</v>
      </c>
      <c r="T40" s="68">
        <v>557</v>
      </c>
      <c r="U40" s="52"/>
      <c r="V40" s="52"/>
      <c r="W40" s="68">
        <v>9859</v>
      </c>
      <c r="X40" s="52">
        <v>13.838164081689939</v>
      </c>
      <c r="Y40" s="52">
        <v>7.1747627024008978</v>
      </c>
      <c r="Z40" s="52">
        <v>0.71522801934866398</v>
      </c>
      <c r="AA40" s="52">
        <v>3</v>
      </c>
      <c r="AB40" s="68">
        <v>89</v>
      </c>
      <c r="AC40" s="68">
        <v>390</v>
      </c>
      <c r="AD40" s="68">
        <v>482</v>
      </c>
      <c r="AE40" s="68">
        <v>0</v>
      </c>
      <c r="AF40" s="52"/>
      <c r="AG40" s="53">
        <v>4.4000000000000004</v>
      </c>
      <c r="AH40" s="53">
        <v>26.3</v>
      </c>
      <c r="AI40" s="52">
        <v>12.652439024390233</v>
      </c>
      <c r="AJ40" s="53">
        <v>6.7175572519084028</v>
      </c>
      <c r="AK40" s="53">
        <v>18.592195868400918</v>
      </c>
      <c r="AL40" s="53">
        <v>39.459216486290238</v>
      </c>
      <c r="AM40" s="53">
        <v>19.846743295019156</v>
      </c>
      <c r="AN40" s="53">
        <v>25.183870149632259</v>
      </c>
      <c r="AO40" s="53">
        <v>19.329668380918601</v>
      </c>
      <c r="AP40" s="53"/>
      <c r="AQ40" s="53">
        <v>19.846743295019156</v>
      </c>
      <c r="AR40" s="53">
        <v>6</v>
      </c>
      <c r="AS40" s="53">
        <v>26.144559173947577</v>
      </c>
      <c r="AT40" s="53">
        <v>29.030430814740221</v>
      </c>
      <c r="AU40" s="53">
        <v>9.6945010183299392</v>
      </c>
      <c r="AV40" s="53"/>
      <c r="AW40" s="53"/>
      <c r="AX40" s="53"/>
      <c r="AY40" s="53"/>
      <c r="AZ40" s="53"/>
      <c r="BA40" s="52">
        <v>654.48447073737589</v>
      </c>
      <c r="BB40" s="53">
        <v>566.57079646017701</v>
      </c>
      <c r="BC40" s="53">
        <v>810.48951048951051</v>
      </c>
      <c r="BD40" s="53">
        <v>829.486901337718</v>
      </c>
      <c r="BE40" s="53">
        <v>931</v>
      </c>
      <c r="BF40" s="53">
        <v>9.6566257592661469</v>
      </c>
      <c r="BG40" s="54">
        <v>7.7889571292314912</v>
      </c>
      <c r="BH40" s="53"/>
      <c r="BI40" s="53"/>
      <c r="BJ40" s="53"/>
      <c r="BK40" s="53">
        <v>72.652911324786317</v>
      </c>
      <c r="BL40" s="53">
        <v>4.8010149572649574</v>
      </c>
      <c r="BM40" s="53">
        <v>53.7</v>
      </c>
      <c r="BN40" s="53">
        <v>5.3800366300366305</v>
      </c>
      <c r="BO40" s="53">
        <v>22.936601505372355</v>
      </c>
      <c r="BP40" s="53">
        <v>0.21014009339559706</v>
      </c>
      <c r="BQ40" s="53">
        <v>5.0696429264255141</v>
      </c>
      <c r="BR40" s="53"/>
      <c r="BS40" s="53"/>
      <c r="BT40" s="53"/>
      <c r="BU40" s="53">
        <v>29.193840000000002</v>
      </c>
      <c r="BV40" s="53">
        <v>7.6281055900621118</v>
      </c>
      <c r="BW40" s="53">
        <v>13.647778772046301</v>
      </c>
      <c r="BX40" s="53">
        <v>12.129434517795804</v>
      </c>
      <c r="BY40" s="53">
        <v>3.7655514822619285</v>
      </c>
      <c r="BZ40" s="53">
        <v>0.83133677799266814</v>
      </c>
      <c r="CA40" s="53">
        <v>7.2207949657939556</v>
      </c>
      <c r="CB40" s="53">
        <v>6.1397684958000172</v>
      </c>
      <c r="CC40" s="53">
        <v>3.4379239673238464</v>
      </c>
      <c r="CD40" s="53">
        <v>13.561181191005398</v>
      </c>
      <c r="CE40" s="58">
        <v>23.918340000000001</v>
      </c>
      <c r="CF40" s="58"/>
      <c r="CG40" s="58"/>
      <c r="CH40" s="58"/>
      <c r="CI40" s="58"/>
      <c r="CJ40" s="58"/>
      <c r="CK40" s="58"/>
      <c r="CL40" s="58"/>
      <c r="CM40" s="58"/>
      <c r="CN40" s="58"/>
      <c r="CO40" s="53">
        <v>37.090000000000003</v>
      </c>
      <c r="CP40" s="53">
        <v>4.3099999999999996</v>
      </c>
      <c r="CQ40" s="53">
        <v>15.8</v>
      </c>
      <c r="CR40" s="55">
        <v>13.9</v>
      </c>
      <c r="CS40" s="53">
        <v>11.33325</v>
      </c>
      <c r="CT40" s="53">
        <v>3.52</v>
      </c>
      <c r="CU40" s="53">
        <v>31.869530000000001</v>
      </c>
      <c r="CV40" s="53">
        <v>63.53</v>
      </c>
      <c r="CW40" s="55">
        <v>16.008089999999999</v>
      </c>
      <c r="CX40" s="55">
        <v>414.56611305883257</v>
      </c>
      <c r="CY40" s="89">
        <v>16065.716406070067</v>
      </c>
      <c r="CZ40" s="89">
        <v>6926.0690431711746</v>
      </c>
      <c r="DA40" s="89">
        <v>2986.4114440719604</v>
      </c>
      <c r="DB40" s="89">
        <v>973.71855567213447</v>
      </c>
      <c r="DC40" s="89">
        <v>1949.9961614248791</v>
      </c>
      <c r="DD40" s="53">
        <v>52.6</v>
      </c>
      <c r="DE40" s="58"/>
      <c r="DF40" s="58"/>
      <c r="DG40" s="58"/>
      <c r="DH40" s="58"/>
      <c r="DI40" s="89">
        <v>13376.899912936071</v>
      </c>
      <c r="DJ40" s="53">
        <v>69.260700389105054</v>
      </c>
      <c r="DK40" s="53">
        <v>17.155266015200869</v>
      </c>
      <c r="DL40" s="53">
        <v>26.3</v>
      </c>
      <c r="DM40" s="53">
        <v>38.299999999999997</v>
      </c>
      <c r="DN40" s="53"/>
      <c r="DO40" s="53"/>
      <c r="DP40" s="53"/>
      <c r="DQ40" s="53"/>
      <c r="DR40" s="53"/>
      <c r="DS40" s="89">
        <v>11816.004830788941</v>
      </c>
      <c r="DT40" s="53">
        <v>15.912636505460217</v>
      </c>
      <c r="DU40" s="53">
        <v>18.592195868400918</v>
      </c>
      <c r="DV40" s="53">
        <v>19.846743295019156</v>
      </c>
      <c r="DW40" s="53">
        <v>9.9312929419113054</v>
      </c>
      <c r="DX40" s="53"/>
      <c r="DY40" s="53"/>
      <c r="DZ40" s="53"/>
      <c r="EA40" s="53"/>
      <c r="EB40" s="53"/>
      <c r="EC40" s="53">
        <v>35.141939404462192</v>
      </c>
      <c r="ED40" s="53">
        <v>9.6945010183299392</v>
      </c>
      <c r="EE40" s="53">
        <v>55.314231253911181</v>
      </c>
      <c r="EF40" s="53">
        <v>1.8775933668541351</v>
      </c>
      <c r="EG40" s="53">
        <v>2405.0121261115601</v>
      </c>
      <c r="EH40" s="53">
        <v>987.45762711864404</v>
      </c>
      <c r="EI40" s="53">
        <v>3912.7875732528087</v>
      </c>
      <c r="EJ40" s="53"/>
      <c r="EK40" s="53"/>
      <c r="EL40" s="53"/>
      <c r="EM40" s="89">
        <v>17764.957284915046</v>
      </c>
      <c r="EN40" s="53">
        <v>68.327702702702695</v>
      </c>
      <c r="EO40" s="53">
        <v>10.985406346231089</v>
      </c>
      <c r="EP40" s="53">
        <v>59.527303276882435</v>
      </c>
      <c r="EQ40" s="53">
        <v>13.281193424578175</v>
      </c>
      <c r="ER40" s="53">
        <v>17.757823493935536</v>
      </c>
      <c r="ES40" s="53">
        <v>20.959746182827683</v>
      </c>
      <c r="ET40" s="53">
        <v>807.95180722891564</v>
      </c>
      <c r="EU40" s="53"/>
      <c r="EV40" s="53"/>
      <c r="EW40" s="53">
        <v>31.398875218334314</v>
      </c>
      <c r="EX40" s="53">
        <v>67.645748204577131</v>
      </c>
      <c r="EY40" s="53">
        <v>9.1058868694328226</v>
      </c>
      <c r="EZ40" s="53">
        <v>29.07013034044466</v>
      </c>
      <c r="FA40" s="53">
        <v>47.999228416672999</v>
      </c>
      <c r="FB40" s="53">
        <v>8.0791074398207172</v>
      </c>
      <c r="FC40" s="53">
        <v>70.813115695868916</v>
      </c>
      <c r="FD40" s="53">
        <v>45.151445840433375</v>
      </c>
      <c r="FE40" s="53">
        <v>80.889987639060564</v>
      </c>
      <c r="FF40" s="53">
        <v>1949.9961614248791</v>
      </c>
      <c r="FG40" s="53">
        <v>10.134998992544832</v>
      </c>
      <c r="FH40" s="53">
        <v>8.0437886720609235</v>
      </c>
      <c r="FI40" s="53">
        <v>3.4621807665675535</v>
      </c>
      <c r="FJ40" s="53">
        <v>2.1367521367521367</v>
      </c>
      <c r="FK40" s="53">
        <v>88.249898249898251</v>
      </c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2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64"/>
      <c r="GN40" s="58"/>
      <c r="GO40" s="58"/>
      <c r="GP40" s="58"/>
      <c r="GQ40" s="58"/>
      <c r="GR40" s="53"/>
      <c r="GS40" s="52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9"/>
      <c r="HF40" s="59"/>
      <c r="HG40" s="59"/>
      <c r="HH40" s="59"/>
      <c r="HI40" s="59"/>
      <c r="HJ40" s="59"/>
      <c r="HK40" s="59"/>
      <c r="HL40" s="59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</row>
    <row r="41" spans="1:235" ht="20.25" customHeight="1">
      <c r="A41" s="19">
        <v>38</v>
      </c>
      <c r="B41" s="47" t="s">
        <v>92</v>
      </c>
      <c r="C41">
        <v>7747</v>
      </c>
      <c r="D41" s="53">
        <v>14.0479</v>
      </c>
      <c r="E41" s="53">
        <v>14.60084</v>
      </c>
      <c r="F41" s="53">
        <v>18.303795000000001</v>
      </c>
      <c r="G41" s="53">
        <v>8.8683160000000001</v>
      </c>
      <c r="H41" s="53">
        <v>17.37998</v>
      </c>
      <c r="I41" s="57">
        <v>5.4964230000000001</v>
      </c>
      <c r="J41" s="53">
        <v>28.901136755080952</v>
      </c>
      <c r="K41" s="52"/>
      <c r="L41" s="52"/>
      <c r="M41" s="52">
        <v>173</v>
      </c>
      <c r="N41" s="52">
        <v>2.5572801182557283</v>
      </c>
      <c r="O41" s="52">
        <v>54.022988505747129</v>
      </c>
      <c r="P41" s="52">
        <v>3.1645569620253164</v>
      </c>
      <c r="Q41" s="52">
        <v>16.25</v>
      </c>
      <c r="R41" s="52">
        <v>48.888888888888886</v>
      </c>
      <c r="S41" s="52">
        <v>16.363636363636363</v>
      </c>
      <c r="T41" s="68">
        <v>446</v>
      </c>
      <c r="U41" s="52"/>
      <c r="V41" s="52"/>
      <c r="W41" s="68">
        <v>686</v>
      </c>
      <c r="X41" s="52">
        <v>9.981085406663766</v>
      </c>
      <c r="Y41" s="52">
        <v>3.3506643558636711</v>
      </c>
      <c r="Z41" s="52">
        <v>0.24487691712849594</v>
      </c>
      <c r="AA41" s="52">
        <v>0</v>
      </c>
      <c r="AB41" s="68">
        <v>3</v>
      </c>
      <c r="AC41" s="68">
        <v>26</v>
      </c>
      <c r="AD41" s="68">
        <v>29</v>
      </c>
      <c r="AE41" s="68">
        <v>0</v>
      </c>
      <c r="AF41" s="52"/>
      <c r="AG41" s="53">
        <v>3.3</v>
      </c>
      <c r="AH41" s="53">
        <v>21.8</v>
      </c>
      <c r="AI41" s="52">
        <v>11.111111111111114</v>
      </c>
      <c r="AJ41" s="53">
        <v>1.5625</v>
      </c>
      <c r="AK41" s="53">
        <v>15.879828326180256</v>
      </c>
      <c r="AL41" s="53">
        <v>43.933855526544825</v>
      </c>
      <c r="AM41" s="53">
        <v>20.689655172413794</v>
      </c>
      <c r="AN41" s="53">
        <v>21.794871794871796</v>
      </c>
      <c r="AO41" s="53">
        <v>20.427350427350426</v>
      </c>
      <c r="AP41" s="53"/>
      <c r="AQ41" s="53">
        <v>20.689655172413794</v>
      </c>
      <c r="AR41" s="53">
        <v>4</v>
      </c>
      <c r="AS41" s="53">
        <v>43.768595041322314</v>
      </c>
      <c r="AT41" s="53">
        <v>28.380579993483217</v>
      </c>
      <c r="AU41" s="53">
        <v>11.398176291793312</v>
      </c>
      <c r="AV41" s="53"/>
      <c r="AW41" s="53"/>
      <c r="AX41" s="53"/>
      <c r="AY41" s="53"/>
      <c r="AZ41" s="53"/>
      <c r="BA41" s="52">
        <v>555.00972762645915</v>
      </c>
      <c r="BB41" s="53">
        <v>496.25</v>
      </c>
      <c r="BC41" s="53">
        <v>634.86842105263156</v>
      </c>
      <c r="BD41" s="53">
        <v>0</v>
      </c>
      <c r="BE41" s="53">
        <v>948</v>
      </c>
      <c r="BF41" s="53">
        <v>14.653784219001611</v>
      </c>
      <c r="BG41" s="54">
        <v>5.9408260685999279</v>
      </c>
      <c r="BH41" s="53"/>
      <c r="BI41" s="53"/>
      <c r="BJ41" s="53"/>
      <c r="BK41" s="53">
        <v>82.793522267206484</v>
      </c>
      <c r="BL41" s="53">
        <v>1.4507422402159245</v>
      </c>
      <c r="BM41" s="53">
        <v>25</v>
      </c>
      <c r="BN41" s="53">
        <v>4.257051899015325</v>
      </c>
      <c r="BO41" s="53">
        <v>9.4228187919463089</v>
      </c>
      <c r="BP41" s="53">
        <v>0.23907103825136614</v>
      </c>
      <c r="BQ41" s="53">
        <v>2.8361479953590307</v>
      </c>
      <c r="BR41" s="53"/>
      <c r="BS41" s="53"/>
      <c r="BT41" s="53"/>
      <c r="BU41" s="53">
        <v>20.748159999999999</v>
      </c>
      <c r="BV41" s="53">
        <v>8.3608031165717716</v>
      </c>
      <c r="BW41" s="53">
        <v>17.014351235389853</v>
      </c>
      <c r="BX41" s="53">
        <v>11.362627607634264</v>
      </c>
      <c r="BY41" s="53">
        <v>4.8231986980322539</v>
      </c>
      <c r="BZ41" s="53">
        <v>0.85811510578487937</v>
      </c>
      <c r="CA41" s="53">
        <v>7.2200029590176058</v>
      </c>
      <c r="CB41" s="53">
        <v>7.3679538393253443</v>
      </c>
      <c r="CC41" s="53">
        <v>4.1130344725551122</v>
      </c>
      <c r="CD41" s="53">
        <v>12.146767273265276</v>
      </c>
      <c r="CE41" s="58">
        <v>20.945989999999998</v>
      </c>
      <c r="CF41" s="58"/>
      <c r="CG41" s="58"/>
      <c r="CH41" s="58"/>
      <c r="CI41" s="58"/>
      <c r="CJ41" s="58"/>
      <c r="CK41" s="58"/>
      <c r="CL41" s="58"/>
      <c r="CM41" s="58"/>
      <c r="CN41" s="58"/>
      <c r="CO41" s="53">
        <v>32.92</v>
      </c>
      <c r="CP41" s="53">
        <v>4.4800000000000004</v>
      </c>
      <c r="CQ41" s="53">
        <v>9.1999999999999993</v>
      </c>
      <c r="CR41" s="55">
        <v>25.6</v>
      </c>
      <c r="CS41" s="53">
        <v>8.3681370000000008</v>
      </c>
      <c r="CT41" s="53">
        <v>1.23</v>
      </c>
      <c r="CU41" s="53">
        <v>37.169370000000001</v>
      </c>
      <c r="CV41" s="53">
        <v>68.67</v>
      </c>
      <c r="CW41" s="55">
        <v>11.942220000000001</v>
      </c>
      <c r="CX41" s="55">
        <v>90.357557764295848</v>
      </c>
      <c r="CY41" s="89">
        <v>5821.6083645282042</v>
      </c>
      <c r="CZ41" s="89">
        <v>3175.4227442881115</v>
      </c>
      <c r="DA41" s="89">
        <v>1548.986704530786</v>
      </c>
      <c r="DB41" s="89">
        <v>90.357557764295862</v>
      </c>
      <c r="DC41" s="89">
        <v>464.6960113592358</v>
      </c>
      <c r="DD41" s="53">
        <v>22.200000000000003</v>
      </c>
      <c r="DE41" s="58"/>
      <c r="DF41" s="58"/>
      <c r="DG41" s="58"/>
      <c r="DH41" s="58"/>
      <c r="DI41" s="89">
        <v>1116.1601216928739</v>
      </c>
      <c r="DJ41" s="53">
        <v>76</v>
      </c>
      <c r="DK41" s="53">
        <v>36.666666666666664</v>
      </c>
      <c r="DL41" s="53">
        <v>21.8</v>
      </c>
      <c r="DM41" s="53">
        <v>48.8</v>
      </c>
      <c r="DN41" s="53"/>
      <c r="DO41" s="53"/>
      <c r="DP41" s="53"/>
      <c r="DQ41" s="53"/>
      <c r="DR41" s="53"/>
      <c r="DS41" s="89">
        <v>946.27862717599612</v>
      </c>
      <c r="DT41" s="53">
        <v>11.320754716981133</v>
      </c>
      <c r="DU41" s="53">
        <v>15.879828326180256</v>
      </c>
      <c r="DV41" s="53">
        <v>20.689655172413794</v>
      </c>
      <c r="DW41" s="53">
        <v>9.4444444444444446</v>
      </c>
      <c r="DX41" s="53"/>
      <c r="DY41" s="53"/>
      <c r="DZ41" s="53"/>
      <c r="EA41" s="53"/>
      <c r="EB41" s="53"/>
      <c r="EC41" s="53">
        <v>27.065217391304348</v>
      </c>
      <c r="ED41" s="53">
        <v>11.398176291793312</v>
      </c>
      <c r="EE41" s="53">
        <v>38.751638276541193</v>
      </c>
      <c r="EF41" s="53">
        <v>1.9914196982397185</v>
      </c>
      <c r="EG41" s="53">
        <v>1905.7971014492755</v>
      </c>
      <c r="EH41" s="53">
        <v>885</v>
      </c>
      <c r="EI41" s="53">
        <v>1458.6291467664903</v>
      </c>
      <c r="EJ41" s="53"/>
      <c r="EK41" s="53"/>
      <c r="EL41" s="53"/>
      <c r="EM41" s="89">
        <v>2341.0437638241119</v>
      </c>
      <c r="EN41" s="53">
        <v>69.460500963391141</v>
      </c>
      <c r="EO41" s="53">
        <v>22.750511247443765</v>
      </c>
      <c r="EP41" s="53">
        <v>53.822146320826604</v>
      </c>
      <c r="EQ41" s="53">
        <v>6.3230605738575987</v>
      </c>
      <c r="ER41" s="53">
        <v>28.746803069053705</v>
      </c>
      <c r="ES41" s="53">
        <v>16.364551863041289</v>
      </c>
      <c r="ET41" s="53">
        <v>705.88235294117646</v>
      </c>
      <c r="EU41" s="53"/>
      <c r="EV41" s="53"/>
      <c r="EW41" s="53">
        <v>153.69458128078824</v>
      </c>
      <c r="EX41" s="53">
        <v>135.85440497692156</v>
      </c>
      <c r="EY41" s="53">
        <v>12.305674727751036</v>
      </c>
      <c r="EZ41" s="53">
        <v>-11.862985972400489</v>
      </c>
      <c r="FA41" s="53">
        <v>34.36664335190995</v>
      </c>
      <c r="FB41" s="53">
        <v>-16.527501140359512</v>
      </c>
      <c r="FC41" s="53">
        <v>84.695350592854865</v>
      </c>
      <c r="FD41" s="53">
        <v>44.504187911094157</v>
      </c>
      <c r="FE41" s="53">
        <v>74.8</v>
      </c>
      <c r="FF41" s="53">
        <v>464.6960113592358</v>
      </c>
      <c r="FG41" s="53">
        <v>6.6210045662100452</v>
      </c>
      <c r="FH41" s="53">
        <v>0</v>
      </c>
      <c r="FI41" s="53">
        <v>12.055427251732102</v>
      </c>
      <c r="FJ41" s="53">
        <v>11.274735388863323</v>
      </c>
      <c r="FK41" s="53">
        <v>78.739070409572022</v>
      </c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2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64"/>
      <c r="GN41" s="58"/>
      <c r="GO41" s="58"/>
      <c r="GP41" s="58"/>
      <c r="GQ41" s="58"/>
      <c r="GR41" s="53"/>
      <c r="GS41" s="52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9"/>
      <c r="HF41" s="59"/>
      <c r="HG41" s="59"/>
      <c r="HH41" s="59"/>
      <c r="HI41" s="59"/>
      <c r="HJ41" s="59"/>
      <c r="HK41" s="59"/>
      <c r="HL41" s="59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</row>
    <row r="42" spans="1:235" ht="20.25" customHeight="1">
      <c r="A42" s="19">
        <v>39</v>
      </c>
      <c r="B42" s="47" t="s">
        <v>93</v>
      </c>
      <c r="C42">
        <v>52920</v>
      </c>
      <c r="D42" s="53">
        <v>10.75034</v>
      </c>
      <c r="E42" s="53">
        <v>9.5247550000000007</v>
      </c>
      <c r="F42" s="53">
        <v>14.796914000000001</v>
      </c>
      <c r="G42" s="53"/>
      <c r="H42" s="53">
        <v>24.101420000000001</v>
      </c>
      <c r="I42" s="57">
        <v>7.2310530000000002</v>
      </c>
      <c r="J42" s="53">
        <v>20.333882086634429</v>
      </c>
      <c r="K42" s="52"/>
      <c r="L42" s="52"/>
      <c r="M42" s="52">
        <v>481</v>
      </c>
      <c r="N42" s="52">
        <v>0.99042520333573558</v>
      </c>
      <c r="O42" s="52">
        <v>33.090909090909093</v>
      </c>
      <c r="P42" s="52">
        <v>7.6923076923076925</v>
      </c>
      <c r="Q42" s="52">
        <v>25</v>
      </c>
      <c r="R42" s="52">
        <v>23.913043478260871</v>
      </c>
      <c r="S42" s="52">
        <v>6.481481481481481</v>
      </c>
      <c r="T42" s="68">
        <v>793</v>
      </c>
      <c r="U42" s="52"/>
      <c r="V42" s="52"/>
      <c r="W42" s="68">
        <v>6751</v>
      </c>
      <c r="X42" s="52">
        <v>13.847068958444424</v>
      </c>
      <c r="Y42" s="52">
        <v>4.7388999201653945</v>
      </c>
      <c r="Z42" s="52">
        <v>0.29538652881961985</v>
      </c>
      <c r="AA42" s="52">
        <v>8</v>
      </c>
      <c r="AB42" s="68">
        <v>41</v>
      </c>
      <c r="AC42" s="68">
        <v>36</v>
      </c>
      <c r="AD42" s="68">
        <v>85</v>
      </c>
      <c r="AE42" s="68">
        <v>0</v>
      </c>
      <c r="AF42" s="52"/>
      <c r="AG42" s="53">
        <v>1.9</v>
      </c>
      <c r="AH42" s="53">
        <v>15.3</v>
      </c>
      <c r="AI42" s="52">
        <v>11.74168297455968</v>
      </c>
      <c r="AJ42" s="53">
        <v>7.4509803921568647</v>
      </c>
      <c r="AK42" s="53">
        <v>9.6661684105630297</v>
      </c>
      <c r="AL42" s="53">
        <v>25.434003147006472</v>
      </c>
      <c r="AM42" s="53">
        <v>9.1135458167330672</v>
      </c>
      <c r="AN42" s="53">
        <v>39.644970414201183</v>
      </c>
      <c r="AO42" s="53">
        <v>35.269472481432103</v>
      </c>
      <c r="AP42" s="53"/>
      <c r="AQ42" s="53">
        <v>9.1135458167330672</v>
      </c>
      <c r="AR42" s="53">
        <v>1.5</v>
      </c>
      <c r="AS42" s="53">
        <v>40.692152917505034</v>
      </c>
      <c r="AT42" s="53">
        <v>19.864902673967784</v>
      </c>
      <c r="AU42" s="53">
        <v>4.6605122096486005</v>
      </c>
      <c r="AV42" s="53"/>
      <c r="AW42" s="53"/>
      <c r="AX42" s="53"/>
      <c r="AY42" s="53"/>
      <c r="AZ42" s="53"/>
      <c r="BA42" s="52">
        <v>865.90831918505944</v>
      </c>
      <c r="BB42" s="53">
        <v>688.82089552238801</v>
      </c>
      <c r="BC42" s="53">
        <v>1131.6351433801099</v>
      </c>
      <c r="BD42" s="53">
        <v>245.57535709036395</v>
      </c>
      <c r="BE42" s="53">
        <v>1063</v>
      </c>
      <c r="BF42" s="53">
        <v>9.2084515925575516</v>
      </c>
      <c r="BG42" s="54">
        <v>3.7669822607457299</v>
      </c>
      <c r="BH42" s="53"/>
      <c r="BI42" s="53"/>
      <c r="BJ42" s="53"/>
      <c r="BK42" s="53">
        <v>84.916451721430974</v>
      </c>
      <c r="BL42" s="53">
        <v>1.4186385555680161</v>
      </c>
      <c r="BM42" s="53">
        <v>4.9000000000000004</v>
      </c>
      <c r="BN42" s="53">
        <v>7.752082788508238</v>
      </c>
      <c r="BO42" s="53">
        <v>13.12417752113508</v>
      </c>
      <c r="BP42" s="53">
        <v>7.2776129429547101E-2</v>
      </c>
      <c r="BQ42" s="53">
        <v>1.6129345692687382</v>
      </c>
      <c r="BR42" s="53"/>
      <c r="BS42" s="53"/>
      <c r="BT42" s="53"/>
      <c r="BU42" s="53">
        <v>15.28759</v>
      </c>
      <c r="BV42" s="53">
        <v>4.3994380707094356</v>
      </c>
      <c r="BW42" s="53">
        <v>9.6776229956651658</v>
      </c>
      <c r="BX42" s="53">
        <v>9.6081814738436933</v>
      </c>
      <c r="BY42" s="53">
        <v>3.6467320398973109</v>
      </c>
      <c r="BZ42" s="53">
        <v>0.87959260973864728</v>
      </c>
      <c r="CA42" s="53">
        <v>4.349564412272211</v>
      </c>
      <c r="CB42" s="53">
        <v>4.3474601237321666</v>
      </c>
      <c r="CC42" s="53">
        <v>2.0600984807036742</v>
      </c>
      <c r="CD42" s="53">
        <v>9.8564875215689582</v>
      </c>
      <c r="CE42" s="58">
        <v>15.79571</v>
      </c>
      <c r="CF42" s="58"/>
      <c r="CG42" s="58"/>
      <c r="CH42" s="58"/>
      <c r="CI42" s="58"/>
      <c r="CJ42" s="58"/>
      <c r="CK42" s="58"/>
      <c r="CL42" s="58"/>
      <c r="CM42" s="58"/>
      <c r="CN42" s="58"/>
      <c r="CO42" s="53">
        <v>49.32</v>
      </c>
      <c r="CP42" s="53">
        <v>5.04</v>
      </c>
      <c r="CQ42" s="53">
        <v>8.8000000000000007</v>
      </c>
      <c r="CR42" s="55">
        <v>7.5</v>
      </c>
      <c r="CS42" s="53"/>
      <c r="CT42" s="53">
        <v>0.82</v>
      </c>
      <c r="CU42" s="53">
        <v>23.089849999999998</v>
      </c>
      <c r="CV42" s="53">
        <v>72.89</v>
      </c>
      <c r="CW42" s="55">
        <v>9.4189640000000008</v>
      </c>
      <c r="CX42" s="55">
        <v>85.034013605442169</v>
      </c>
      <c r="CY42" s="89">
        <v>4074.0740740740739</v>
      </c>
      <c r="CZ42" s="89">
        <v>2059.7127739984885</v>
      </c>
      <c r="DA42" s="89">
        <v>757.7475434618292</v>
      </c>
      <c r="DB42" s="89">
        <v>260.77097505668934</v>
      </c>
      <c r="DC42" s="89">
        <v>430.83900226757368</v>
      </c>
      <c r="DD42" s="53">
        <v>29.599999999999994</v>
      </c>
      <c r="DE42" s="58"/>
      <c r="DF42" s="58"/>
      <c r="DG42" s="58"/>
      <c r="DH42" s="58"/>
      <c r="DI42" s="89">
        <v>10439.686292815184</v>
      </c>
      <c r="DJ42" s="53">
        <v>72.970561998215871</v>
      </c>
      <c r="DK42" s="53">
        <v>51.601423487544487</v>
      </c>
      <c r="DL42" s="53">
        <v>15.3</v>
      </c>
      <c r="DM42" s="53">
        <v>10.5</v>
      </c>
      <c r="DN42" s="53"/>
      <c r="DO42" s="53"/>
      <c r="DP42" s="53"/>
      <c r="DQ42" s="53"/>
      <c r="DR42" s="53"/>
      <c r="DS42" s="89">
        <v>8219.1796449193243</v>
      </c>
      <c r="DT42" s="53">
        <v>4.5751633986928102</v>
      </c>
      <c r="DU42" s="53">
        <v>9.6661684105630297</v>
      </c>
      <c r="DV42" s="53">
        <v>9.1135458167330672</v>
      </c>
      <c r="DW42" s="53">
        <v>5.4503729202524376</v>
      </c>
      <c r="DX42" s="53"/>
      <c r="DY42" s="53"/>
      <c r="DZ42" s="53"/>
      <c r="EA42" s="53"/>
      <c r="EB42" s="53"/>
      <c r="EC42" s="53">
        <v>20.427581346176435</v>
      </c>
      <c r="ED42" s="53">
        <v>4.6605122096486005</v>
      </c>
      <c r="EE42" s="53">
        <v>27.593719114907401</v>
      </c>
      <c r="EF42" s="53">
        <v>2.1185350594558381</v>
      </c>
      <c r="EG42" s="53">
        <v>3077.0528683914508</v>
      </c>
      <c r="EH42" s="53">
        <v>1368.7106918238994</v>
      </c>
      <c r="EI42" s="53">
        <v>988.28420256991683</v>
      </c>
      <c r="EJ42" s="53"/>
      <c r="EK42" s="53"/>
      <c r="EL42" s="53"/>
      <c r="EM42" s="89">
        <v>10662.264048822715</v>
      </c>
      <c r="EN42" s="53">
        <v>83.066554338668922</v>
      </c>
      <c r="EO42" s="53">
        <v>18.366234049514667</v>
      </c>
      <c r="EP42" s="53">
        <v>46.659883653409615</v>
      </c>
      <c r="EQ42" s="53">
        <v>6.8187080342671917</v>
      </c>
      <c r="ER42" s="53">
        <v>23.702573048408198</v>
      </c>
      <c r="ES42" s="53">
        <v>14.701113393146686</v>
      </c>
      <c r="ET42" s="53">
        <v>1194.9708454810495</v>
      </c>
      <c r="EU42" s="53"/>
      <c r="EV42" s="53"/>
      <c r="EW42" s="53">
        <v>62.996597892888495</v>
      </c>
      <c r="EX42" s="53">
        <v>62.198429992882694</v>
      </c>
      <c r="EY42" s="53">
        <v>10.236156798021424</v>
      </c>
      <c r="EZ42" s="53">
        <v>8.2682013365796081</v>
      </c>
      <c r="FA42" s="53">
        <v>68.676313495472797</v>
      </c>
      <c r="FB42" s="53">
        <v>4.9975848039275617</v>
      </c>
      <c r="FC42" s="53">
        <v>67.268311968807367</v>
      </c>
      <c r="FD42" s="53">
        <v>50.459389213775175</v>
      </c>
      <c r="FE42" s="53">
        <v>78.431372549019613</v>
      </c>
      <c r="FF42" s="53">
        <v>430.83900226757368</v>
      </c>
      <c r="FG42" s="53">
        <v>7.5512876473155828</v>
      </c>
      <c r="FH42" s="53">
        <v>1.9925280199252802</v>
      </c>
      <c r="FI42" s="53">
        <v>5.5654116564820288</v>
      </c>
      <c r="FJ42" s="53">
        <v>3.3710080168221843</v>
      </c>
      <c r="FK42" s="53">
        <v>86.555394927060064</v>
      </c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2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64"/>
      <c r="GN42" s="58"/>
      <c r="GO42" s="58"/>
      <c r="GP42" s="58"/>
      <c r="GQ42" s="58"/>
      <c r="GR42" s="53"/>
      <c r="GS42" s="52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9"/>
      <c r="HF42" s="59"/>
      <c r="HG42" s="59"/>
      <c r="HH42" s="59"/>
      <c r="HI42" s="59"/>
      <c r="HJ42" s="59"/>
      <c r="HK42" s="59"/>
      <c r="HL42" s="59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</row>
    <row r="43" spans="1:235" ht="20.25" customHeight="1">
      <c r="A43" s="19">
        <v>40</v>
      </c>
      <c r="B43" s="47" t="s">
        <v>94</v>
      </c>
      <c r="C43">
        <v>129514</v>
      </c>
      <c r="D43" s="53">
        <v>11.39654</v>
      </c>
      <c r="E43" s="53">
        <v>9.4067050000000005</v>
      </c>
      <c r="F43" s="53">
        <v>17.924505</v>
      </c>
      <c r="G43" s="53">
        <v>4.5872510000000002</v>
      </c>
      <c r="H43" s="53">
        <v>19.384730000000001</v>
      </c>
      <c r="I43" s="57">
        <v>6.1063609999999997</v>
      </c>
      <c r="J43" s="53">
        <v>13.875560138002141</v>
      </c>
      <c r="K43" s="52"/>
      <c r="L43" s="52"/>
      <c r="M43" s="52">
        <v>303</v>
      </c>
      <c r="N43" s="52">
        <v>0.24985775424881873</v>
      </c>
      <c r="O43" s="52">
        <v>50.392203131964472</v>
      </c>
      <c r="P43" s="52">
        <v>12.244897959183673</v>
      </c>
      <c r="Q43" s="52">
        <v>71.13095238095238</v>
      </c>
      <c r="R43" s="52">
        <v>62.5</v>
      </c>
      <c r="S43" s="52">
        <v>8.0536912751677843</v>
      </c>
      <c r="T43" s="68">
        <v>489</v>
      </c>
      <c r="U43" s="52"/>
      <c r="V43" s="52"/>
      <c r="W43" s="68">
        <v>54274</v>
      </c>
      <c r="X43" s="52">
        <v>44.841945238528012</v>
      </c>
      <c r="Y43" s="52">
        <v>47.722346322495248</v>
      </c>
      <c r="Z43" s="52">
        <v>6.7369687249398558</v>
      </c>
      <c r="AA43" s="52">
        <v>102</v>
      </c>
      <c r="AB43" s="68">
        <v>555</v>
      </c>
      <c r="AC43" s="68">
        <v>1487</v>
      </c>
      <c r="AD43" s="68">
        <v>2144</v>
      </c>
      <c r="AE43" s="68">
        <v>57</v>
      </c>
      <c r="AF43" s="52"/>
      <c r="AG43" s="53">
        <v>3.8</v>
      </c>
      <c r="AH43" s="53">
        <v>15.5</v>
      </c>
      <c r="AI43" s="52">
        <v>9.6979332273449899</v>
      </c>
      <c r="AJ43" s="53">
        <v>6.2648691514670958</v>
      </c>
      <c r="AK43" s="53">
        <v>2.6898290837769681</v>
      </c>
      <c r="AL43" s="53">
        <v>19.706473903259852</v>
      </c>
      <c r="AM43" s="53">
        <v>6.7283431455004203</v>
      </c>
      <c r="AN43" s="53">
        <v>56.682544130008402</v>
      </c>
      <c r="AO43" s="53">
        <v>61.085811868507193</v>
      </c>
      <c r="AP43" s="53"/>
      <c r="AQ43" s="53">
        <v>6.7283431455004203</v>
      </c>
      <c r="AR43" s="53">
        <v>4.0999999999999996</v>
      </c>
      <c r="AS43" s="53">
        <v>48.287820434623498</v>
      </c>
      <c r="AT43" s="53">
        <v>18.182132604710684</v>
      </c>
      <c r="AU43" s="53">
        <v>10.817391304347826</v>
      </c>
      <c r="AV43" s="53"/>
      <c r="AW43" s="53"/>
      <c r="AX43" s="53"/>
      <c r="AY43" s="53"/>
      <c r="AZ43" s="53"/>
      <c r="BA43" s="52">
        <v>756.15593016255264</v>
      </c>
      <c r="BB43" s="53">
        <v>613.06370794559768</v>
      </c>
      <c r="BC43" s="53">
        <v>973.5502958579882</v>
      </c>
      <c r="BD43" s="53">
        <v>587.36666019112567</v>
      </c>
      <c r="BE43" s="53">
        <v>1056</v>
      </c>
      <c r="BF43" s="53">
        <v>12.922439466528552</v>
      </c>
      <c r="BG43" s="54">
        <v>3.8963953463839336</v>
      </c>
      <c r="BH43" s="53"/>
      <c r="BI43" s="53"/>
      <c r="BJ43" s="53"/>
      <c r="BK43" s="53">
        <v>77.014180374361885</v>
      </c>
      <c r="BL43" s="53">
        <v>0.57855927396483264</v>
      </c>
      <c r="BM43" s="53">
        <v>0.8</v>
      </c>
      <c r="BN43" s="53">
        <v>14.623397435897436</v>
      </c>
      <c r="BO43" s="53">
        <v>15.080049954316497</v>
      </c>
      <c r="BP43" s="53">
        <v>7.4738415545590436E-2</v>
      </c>
      <c r="BQ43" s="53">
        <v>1.4274716109578494</v>
      </c>
      <c r="BR43" s="53"/>
      <c r="BS43" s="53"/>
      <c r="BT43" s="53"/>
      <c r="BU43" s="53">
        <v>16.599900000000002</v>
      </c>
      <c r="BV43" s="53">
        <v>5.2714589567035581</v>
      </c>
      <c r="BW43" s="53">
        <v>8.3405925186694976</v>
      </c>
      <c r="BX43" s="53">
        <v>6.5298838812256328</v>
      </c>
      <c r="BY43" s="53">
        <v>3.3448634568381528</v>
      </c>
      <c r="BZ43" s="53">
        <v>1.2110858331712351</v>
      </c>
      <c r="CA43" s="53">
        <v>4.8849383885454278</v>
      </c>
      <c r="CB43" s="53">
        <v>4.2912356965857867</v>
      </c>
      <c r="CC43" s="53">
        <v>1.1349701034328192</v>
      </c>
      <c r="CD43" s="53">
        <v>6.157762535837823</v>
      </c>
      <c r="CE43" s="58">
        <v>21.09178</v>
      </c>
      <c r="CF43" s="58"/>
      <c r="CG43" s="58"/>
      <c r="CH43" s="58"/>
      <c r="CI43" s="58"/>
      <c r="CJ43" s="58"/>
      <c r="CK43" s="58"/>
      <c r="CL43" s="58"/>
      <c r="CM43" s="58"/>
      <c r="CN43" s="58"/>
      <c r="CO43" s="53">
        <v>45.11</v>
      </c>
      <c r="CP43" s="53">
        <v>5.73</v>
      </c>
      <c r="CQ43" s="53">
        <v>11.4</v>
      </c>
      <c r="CR43" s="55">
        <v>2.7</v>
      </c>
      <c r="CS43" s="53">
        <v>3.712933</v>
      </c>
      <c r="CT43" s="53">
        <v>3.44</v>
      </c>
      <c r="CU43" s="53">
        <v>11.91793</v>
      </c>
      <c r="CV43" s="53">
        <v>55.41</v>
      </c>
      <c r="CW43" s="55">
        <v>8.3752650000000006</v>
      </c>
      <c r="CX43" s="55">
        <v>72.579026205661165</v>
      </c>
      <c r="CY43" s="89">
        <v>3992.6185586114243</v>
      </c>
      <c r="CZ43" s="89">
        <v>2707.0432540111492</v>
      </c>
      <c r="DA43" s="89">
        <v>643.94582825022781</v>
      </c>
      <c r="DB43" s="89">
        <v>170.63792331330976</v>
      </c>
      <c r="DC43" s="89">
        <v>399.95676143119664</v>
      </c>
      <c r="DD43" s="53">
        <v>44.7</v>
      </c>
      <c r="DE43" s="58"/>
      <c r="DF43" s="58"/>
      <c r="DG43" s="58"/>
      <c r="DH43" s="58"/>
      <c r="DI43" s="89">
        <v>20788.383521852062</v>
      </c>
      <c r="DJ43" s="53">
        <v>58.18181818181818</v>
      </c>
      <c r="DK43" s="53">
        <v>57.881136950904391</v>
      </c>
      <c r="DL43" s="53">
        <v>15.5</v>
      </c>
      <c r="DM43" s="53">
        <v>4.7</v>
      </c>
      <c r="DN43" s="53"/>
      <c r="DO43" s="53"/>
      <c r="DP43" s="53"/>
      <c r="DQ43" s="53"/>
      <c r="DR43" s="53"/>
      <c r="DS43" s="89">
        <v>21066.259488440497</v>
      </c>
      <c r="DT43" s="53">
        <v>0.88603727467155524</v>
      </c>
      <c r="DU43" s="53">
        <v>2.6898290837769681</v>
      </c>
      <c r="DV43" s="53">
        <v>6.7283431455004203</v>
      </c>
      <c r="DW43" s="53">
        <v>8.0487386305131281</v>
      </c>
      <c r="DX43" s="53"/>
      <c r="DY43" s="53"/>
      <c r="DZ43" s="53"/>
      <c r="EA43" s="53"/>
      <c r="EB43" s="53"/>
      <c r="EC43" s="53">
        <v>21.253884610187811</v>
      </c>
      <c r="ED43" s="53">
        <v>10.817391304347826</v>
      </c>
      <c r="EE43" s="53">
        <v>4.4311124739122345</v>
      </c>
      <c r="EF43" s="53">
        <v>1.248350467289596</v>
      </c>
      <c r="EG43" s="53">
        <v>3040.4801786711332</v>
      </c>
      <c r="EH43" s="53">
        <v>1381.26423690205</v>
      </c>
      <c r="EI43" s="53">
        <v>787.5596460614297</v>
      </c>
      <c r="EJ43" s="53"/>
      <c r="EK43" s="53"/>
      <c r="EL43" s="53"/>
      <c r="EM43" s="89">
        <v>28289.246874118493</v>
      </c>
      <c r="EN43" s="53">
        <v>76.851627003399713</v>
      </c>
      <c r="EO43" s="53">
        <v>14.495101733232858</v>
      </c>
      <c r="EP43" s="53">
        <v>42.631039467627382</v>
      </c>
      <c r="EQ43" s="53">
        <v>6.6113050106310425</v>
      </c>
      <c r="ER43" s="53">
        <v>13.888888888888889</v>
      </c>
      <c r="ES43" s="53">
        <v>21.283214031405766</v>
      </c>
      <c r="ET43" s="53">
        <v>1102.3596938775511</v>
      </c>
      <c r="EU43" s="53"/>
      <c r="EV43" s="53"/>
      <c r="EW43" s="53">
        <v>96.770745116550245</v>
      </c>
      <c r="EX43" s="53">
        <v>12.670024163066563</v>
      </c>
      <c r="EY43" s="53">
        <v>16.373307763164782</v>
      </c>
      <c r="EZ43" s="53">
        <v>-10.424714749216994</v>
      </c>
      <c r="FA43" s="53">
        <v>54.078434272013553</v>
      </c>
      <c r="FB43" s="53">
        <v>8.3752326667950765</v>
      </c>
      <c r="FC43" s="53">
        <v>78.532954868899708</v>
      </c>
      <c r="FD43" s="53">
        <v>29.378461577060872</v>
      </c>
      <c r="FE43" s="53">
        <v>80.970544606908248</v>
      </c>
      <c r="FF43" s="53">
        <v>399.95676143119664</v>
      </c>
      <c r="FG43" s="53">
        <v>17.038200923107137</v>
      </c>
      <c r="FH43" s="53">
        <v>3.8033937975424226</v>
      </c>
      <c r="FI43" s="53">
        <v>7.7499771432054372</v>
      </c>
      <c r="FJ43" s="53">
        <v>1.8048453859264668</v>
      </c>
      <c r="FK43" s="53">
        <v>84.027270513757003</v>
      </c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2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  <c r="GM43" s="64"/>
      <c r="GN43" s="58"/>
      <c r="GO43" s="58"/>
      <c r="GP43" s="58"/>
      <c r="GQ43" s="58"/>
      <c r="GR43" s="53"/>
      <c r="GS43" s="52"/>
      <c r="GT43" s="53"/>
      <c r="GU43" s="53"/>
      <c r="GV43" s="53"/>
      <c r="GW43" s="53"/>
      <c r="GX43" s="53"/>
      <c r="GY43" s="53"/>
      <c r="GZ43" s="53"/>
      <c r="HA43" s="53"/>
      <c r="HB43" s="53"/>
      <c r="HC43" s="53"/>
      <c r="HD43" s="53"/>
      <c r="HE43" s="59"/>
      <c r="HF43" s="59"/>
      <c r="HG43" s="59"/>
      <c r="HH43" s="59"/>
      <c r="HI43" s="59"/>
      <c r="HJ43" s="59"/>
      <c r="HK43" s="59"/>
      <c r="HL43" s="59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</row>
    <row r="44" spans="1:235" ht="20.25" customHeight="1">
      <c r="A44" s="19">
        <v>41</v>
      </c>
      <c r="B44" s="47" t="s">
        <v>95</v>
      </c>
      <c r="C44">
        <v>10546</v>
      </c>
      <c r="D44" s="53">
        <v>8.5443160000000002</v>
      </c>
      <c r="E44" s="53">
        <v>6.9936129999999999</v>
      </c>
      <c r="F44" s="53">
        <v>16.555171999999999</v>
      </c>
      <c r="G44" s="53">
        <v>4.8329259999999996</v>
      </c>
      <c r="H44" s="53">
        <v>17.972020000000001</v>
      </c>
      <c r="I44" s="57">
        <v>8.7701910000000005</v>
      </c>
      <c r="J44" s="53">
        <v>23.391057120703024</v>
      </c>
      <c r="K44" s="52"/>
      <c r="L44" s="52"/>
      <c r="M44" s="52">
        <v>109</v>
      </c>
      <c r="N44" s="52">
        <v>1.1682743837084673</v>
      </c>
      <c r="O44" s="52">
        <v>45.945945945945951</v>
      </c>
      <c r="P44" s="52">
        <v>4.5871559633027523</v>
      </c>
      <c r="Q44" s="52">
        <v>29.411764705882355</v>
      </c>
      <c r="R44" s="52">
        <v>48.571428571428569</v>
      </c>
      <c r="S44" s="52">
        <v>6.5217391304347823</v>
      </c>
      <c r="T44" s="68">
        <v>746</v>
      </c>
      <c r="U44" s="52"/>
      <c r="V44" s="52"/>
      <c r="W44" s="68">
        <v>1151</v>
      </c>
      <c r="X44" s="52">
        <v>12.307527801539777</v>
      </c>
      <c r="Y44" s="52">
        <v>4.3215119983011334</v>
      </c>
      <c r="Z44" s="52">
        <v>0.21615248575358614</v>
      </c>
      <c r="AA44" s="52">
        <v>3</v>
      </c>
      <c r="AB44" s="68">
        <v>10</v>
      </c>
      <c r="AC44" s="68">
        <v>19</v>
      </c>
      <c r="AD44" s="68">
        <v>32</v>
      </c>
      <c r="AE44" s="68">
        <v>0</v>
      </c>
      <c r="AF44" s="52"/>
      <c r="AG44" s="53">
        <v>4.0999999999999996</v>
      </c>
      <c r="AH44" s="53">
        <v>6.7</v>
      </c>
      <c r="AI44" s="52">
        <v>1.4888337468982655</v>
      </c>
      <c r="AJ44" s="53">
        <v>0</v>
      </c>
      <c r="AK44" s="53">
        <v>15.162454873646208</v>
      </c>
      <c r="AL44" s="53">
        <v>33.254932706128315</v>
      </c>
      <c r="AM44" s="53">
        <v>8.9552238805970141</v>
      </c>
      <c r="AN44" s="53">
        <v>27.67527675276753</v>
      </c>
      <c r="AO44" s="53">
        <v>26.940133037694014</v>
      </c>
      <c r="AP44" s="53"/>
      <c r="AQ44" s="53">
        <v>8.9552238805970141</v>
      </c>
      <c r="AR44" s="53">
        <v>1.7</v>
      </c>
      <c r="AS44" s="53">
        <v>35.281146637265707</v>
      </c>
      <c r="AT44" s="53">
        <v>25.765529308836392</v>
      </c>
      <c r="AU44" s="53">
        <v>5.5681818181818183</v>
      </c>
      <c r="AV44" s="53"/>
      <c r="AW44" s="53"/>
      <c r="AX44" s="53"/>
      <c r="AY44" s="53"/>
      <c r="AZ44" s="53"/>
      <c r="BA44" s="52">
        <v>716.15720524017468</v>
      </c>
      <c r="BB44" s="53">
        <v>625.72992700729924</v>
      </c>
      <c r="BC44" s="53">
        <v>847.54601226993861</v>
      </c>
      <c r="BD44" s="53">
        <v>203.05313709830568</v>
      </c>
      <c r="BE44" s="53">
        <v>1028</v>
      </c>
      <c r="BF44" s="53">
        <v>8.0078125</v>
      </c>
      <c r="BG44" s="54">
        <v>3.906302224489318</v>
      </c>
      <c r="BH44" s="53"/>
      <c r="BI44" s="53"/>
      <c r="BJ44" s="53"/>
      <c r="BK44" s="53">
        <v>80.357142857142861</v>
      </c>
      <c r="BL44" s="53">
        <v>1.4392324093816631</v>
      </c>
      <c r="BM44" s="53">
        <v>8.1</v>
      </c>
      <c r="BN44" s="53">
        <v>8.4760522496371546</v>
      </c>
      <c r="BO44" s="53">
        <v>14.189505666663715</v>
      </c>
      <c r="BP44" s="53">
        <v>0.26652452025586354</v>
      </c>
      <c r="BQ44" s="53">
        <v>1.8669548983000885</v>
      </c>
      <c r="BR44" s="53"/>
      <c r="BS44" s="53"/>
      <c r="BT44" s="53"/>
      <c r="BU44" s="53">
        <v>18.04373</v>
      </c>
      <c r="BV44" s="53">
        <v>4.891373396010672</v>
      </c>
      <c r="BW44" s="53">
        <v>11.637554585152838</v>
      </c>
      <c r="BX44" s="53">
        <v>8.9956331877729259</v>
      </c>
      <c r="BY44" s="53">
        <v>4.4978165938864629</v>
      </c>
      <c r="BZ44" s="53">
        <v>0.73144104803493448</v>
      </c>
      <c r="CA44" s="53">
        <v>4.9235807860262009</v>
      </c>
      <c r="CB44" s="53">
        <v>5.64410480349345</v>
      </c>
      <c r="CC44" s="53">
        <v>2.4563318777292573</v>
      </c>
      <c r="CD44" s="53">
        <v>9.1921397379912655</v>
      </c>
      <c r="CE44" s="58">
        <v>14.76848</v>
      </c>
      <c r="CF44" s="58"/>
      <c r="CG44" s="58"/>
      <c r="CH44" s="58"/>
      <c r="CI44" s="58"/>
      <c r="CJ44" s="58"/>
      <c r="CK44" s="58"/>
      <c r="CL44" s="58"/>
      <c r="CM44" s="58"/>
      <c r="CN44" s="58"/>
      <c r="CO44" s="53">
        <v>44.4</v>
      </c>
      <c r="CP44" s="53">
        <v>7.66</v>
      </c>
      <c r="CQ44" s="53">
        <v>17</v>
      </c>
      <c r="CR44" s="55">
        <v>15.1</v>
      </c>
      <c r="CS44" s="53">
        <v>5.0828730000000002</v>
      </c>
      <c r="CT44" s="53">
        <v>1.23</v>
      </c>
      <c r="CU44" s="53">
        <v>19.582360000000001</v>
      </c>
      <c r="CV44" s="53">
        <v>66.62</v>
      </c>
      <c r="CW44" s="55">
        <v>8.1246690000000008</v>
      </c>
      <c r="CX44" s="55">
        <v>113.78721790252229</v>
      </c>
      <c r="CY44" s="89">
        <v>5177.3184145647638</v>
      </c>
      <c r="CZ44" s="89">
        <v>2048.1699222454013</v>
      </c>
      <c r="DA44" s="89">
        <v>881.85093874454765</v>
      </c>
      <c r="DB44" s="89">
        <v>161.19855869523991</v>
      </c>
      <c r="DC44" s="89">
        <v>512.04248056135032</v>
      </c>
      <c r="DD44" s="53">
        <v>20.900000000000006</v>
      </c>
      <c r="DE44" s="58"/>
      <c r="DF44" s="58"/>
      <c r="DG44" s="58"/>
      <c r="DH44" s="58"/>
      <c r="DI44" s="89">
        <v>1743.7140121553002</v>
      </c>
      <c r="DJ44" s="53">
        <v>82.285714285714278</v>
      </c>
      <c r="DK44" s="53">
        <v>63.636363636363633</v>
      </c>
      <c r="DL44" s="53">
        <v>6.7</v>
      </c>
      <c r="DM44" s="53">
        <v>1.9</v>
      </c>
      <c r="DN44" s="53"/>
      <c r="DO44" s="53"/>
      <c r="DP44" s="53"/>
      <c r="DQ44" s="53"/>
      <c r="DR44" s="53"/>
      <c r="DS44" s="89">
        <v>1451.9444342971947</v>
      </c>
      <c r="DT44" s="53">
        <v>7.2727272727272725</v>
      </c>
      <c r="DU44" s="53">
        <v>15.162454873646208</v>
      </c>
      <c r="DV44" s="53">
        <v>8.9552238805970141</v>
      </c>
      <c r="DW44" s="53">
        <v>4.2016806722689077</v>
      </c>
      <c r="DX44" s="53"/>
      <c r="DY44" s="53"/>
      <c r="DZ44" s="53"/>
      <c r="EA44" s="53"/>
      <c r="EB44" s="53"/>
      <c r="EC44" s="53">
        <v>25.519534497090607</v>
      </c>
      <c r="ED44" s="53">
        <v>5.5681818181818183</v>
      </c>
      <c r="EE44" s="53">
        <v>30.741673185844061</v>
      </c>
      <c r="EF44" s="53">
        <v>1.5688298332805684</v>
      </c>
      <c r="EG44" s="53">
        <v>2307.2289156626507</v>
      </c>
      <c r="EH44" s="53">
        <v>1147.7272727272727</v>
      </c>
      <c r="EI44" s="53">
        <v>1289.5884695619193</v>
      </c>
      <c r="EJ44" s="53"/>
      <c r="EK44" s="53"/>
      <c r="EL44" s="53"/>
      <c r="EM44" s="89">
        <v>2920.578387545208</v>
      </c>
      <c r="EN44" s="53">
        <v>78.74617737003058</v>
      </c>
      <c r="EO44" s="53">
        <v>20.20533880903491</v>
      </c>
      <c r="EP44" s="53">
        <v>47.93571047331902</v>
      </c>
      <c r="EQ44" s="53">
        <v>5.9002169197396963</v>
      </c>
      <c r="ER44" s="53">
        <v>26.343865408288881</v>
      </c>
      <c r="ES44" s="53">
        <v>12.453760789149198</v>
      </c>
      <c r="ET44" s="53">
        <v>964.51612903225805</v>
      </c>
      <c r="EU44" s="53"/>
      <c r="EV44" s="53"/>
      <c r="EW44" s="53">
        <v>66.618075801749285</v>
      </c>
      <c r="EX44" s="53">
        <v>86.701737942323859</v>
      </c>
      <c r="EY44" s="53">
        <v>5.2761612117261869</v>
      </c>
      <c r="EZ44" s="53">
        <v>5.456683176756461</v>
      </c>
      <c r="FA44" s="53">
        <v>41.897493779046378</v>
      </c>
      <c r="FB44" s="53">
        <v>-1.7852162765053817E-2</v>
      </c>
      <c r="FC44" s="53">
        <v>62.556679891269816</v>
      </c>
      <c r="FD44" s="53">
        <v>46.433975581552509</v>
      </c>
      <c r="FE44" s="53">
        <v>76.375404530744333</v>
      </c>
      <c r="FF44" s="53">
        <v>512.04248056135032</v>
      </c>
      <c r="FG44" s="53">
        <v>9.2592592592592595</v>
      </c>
      <c r="FH44" s="53">
        <v>5.3333333333333339</v>
      </c>
      <c r="FI44" s="53">
        <v>10.630520865062444</v>
      </c>
      <c r="FJ44" s="53">
        <v>9.2705167173252274</v>
      </c>
      <c r="FK44" s="53">
        <v>81.641337386018236</v>
      </c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2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64"/>
      <c r="GN44" s="58"/>
      <c r="GO44" s="58"/>
      <c r="GP44" s="58"/>
      <c r="GQ44" s="58"/>
      <c r="GR44" s="53"/>
      <c r="GS44" s="52"/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/>
      <c r="HE44" s="59"/>
      <c r="HF44" s="59"/>
      <c r="HG44" s="59"/>
      <c r="HH44" s="59"/>
      <c r="HI44" s="59"/>
      <c r="HJ44" s="59"/>
      <c r="HK44" s="59"/>
      <c r="HL44" s="59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</row>
    <row r="45" spans="1:235" ht="20.25" customHeight="1">
      <c r="A45" s="19">
        <v>42</v>
      </c>
      <c r="B45" s="47" t="s">
        <v>96</v>
      </c>
      <c r="C45">
        <v>91762</v>
      </c>
      <c r="D45" s="53">
        <v>7.245844</v>
      </c>
      <c r="E45" s="53">
        <v>13.54589</v>
      </c>
      <c r="F45" s="53">
        <v>15.878819999999999</v>
      </c>
      <c r="G45" s="53">
        <v>6.5459820000000004</v>
      </c>
      <c r="H45" s="53">
        <v>16.67277</v>
      </c>
      <c r="I45" s="57">
        <v>3.16717</v>
      </c>
      <c r="J45" s="53">
        <v>12.001362276779105</v>
      </c>
      <c r="K45" s="52"/>
      <c r="L45" s="52"/>
      <c r="M45" s="52">
        <v>637</v>
      </c>
      <c r="N45" s="52">
        <v>0.78976406263560517</v>
      </c>
      <c r="O45" s="52">
        <v>22.661122661122661</v>
      </c>
      <c r="P45" s="52">
        <v>21.112929623567922</v>
      </c>
      <c r="Q45" s="52">
        <v>66.586538461538453</v>
      </c>
      <c r="R45" s="52">
        <v>46.511627906976742</v>
      </c>
      <c r="S45" s="52">
        <v>6.4327485380116958</v>
      </c>
      <c r="T45" s="68">
        <v>873</v>
      </c>
      <c r="U45" s="52"/>
      <c r="V45" s="52"/>
      <c r="W45" s="68">
        <v>32406</v>
      </c>
      <c r="X45" s="52">
        <v>40.007901332115217</v>
      </c>
      <c r="Y45" s="52">
        <v>40.221809169764555</v>
      </c>
      <c r="Z45" s="52">
        <v>6.8537361076881549</v>
      </c>
      <c r="AA45" s="52">
        <v>95</v>
      </c>
      <c r="AB45" s="68">
        <v>509</v>
      </c>
      <c r="AC45" s="68">
        <v>1248</v>
      </c>
      <c r="AD45" s="68">
        <v>1852</v>
      </c>
      <c r="AE45" s="68">
        <v>98</v>
      </c>
      <c r="AF45" s="52"/>
      <c r="AG45" s="53">
        <v>4.4000000000000004</v>
      </c>
      <c r="AH45" s="53">
        <v>15.4</v>
      </c>
      <c r="AI45" s="52">
        <v>8.7223587223587202</v>
      </c>
      <c r="AJ45" s="53">
        <v>4.9200492004920022</v>
      </c>
      <c r="AK45" s="53">
        <v>4.6662841843564733</v>
      </c>
      <c r="AL45" s="53">
        <v>17.597827538619061</v>
      </c>
      <c r="AM45" s="53">
        <v>10.013453776667307</v>
      </c>
      <c r="AN45" s="53">
        <v>50.248091603053439</v>
      </c>
      <c r="AO45" s="53">
        <v>56.627592425608654</v>
      </c>
      <c r="AP45" s="53"/>
      <c r="AQ45" s="53">
        <v>10.013453776667307</v>
      </c>
      <c r="AR45" s="53">
        <v>4</v>
      </c>
      <c r="AS45" s="53">
        <v>48.281165385031947</v>
      </c>
      <c r="AT45" s="53">
        <v>19.655987959578585</v>
      </c>
      <c r="AU45" s="53">
        <v>9.1447736165455566</v>
      </c>
      <c r="AV45" s="53"/>
      <c r="AW45" s="53"/>
      <c r="AX45" s="53"/>
      <c r="AY45" s="53"/>
      <c r="AZ45" s="53"/>
      <c r="BA45" s="52">
        <v>965.13727658006269</v>
      </c>
      <c r="BB45" s="53">
        <v>842.4990505127231</v>
      </c>
      <c r="BC45" s="53">
        <v>1086.4854517611027</v>
      </c>
      <c r="BD45" s="53">
        <v>893.15000054843745</v>
      </c>
      <c r="BE45" s="53">
        <v>1010</v>
      </c>
      <c r="BF45" s="53">
        <v>8.2900477872428837</v>
      </c>
      <c r="BG45" s="54">
        <v>5.3114156287364223</v>
      </c>
      <c r="BH45" s="53"/>
      <c r="BI45" s="53"/>
      <c r="BJ45" s="53"/>
      <c r="BK45" s="53">
        <v>55.256819413500338</v>
      </c>
      <c r="BL45" s="53">
        <v>5.4495092430902625</v>
      </c>
      <c r="BM45" s="53">
        <v>1.9</v>
      </c>
      <c r="BN45" s="53">
        <v>9.9161661661661658</v>
      </c>
      <c r="BO45" s="53">
        <v>10.413636591961875</v>
      </c>
      <c r="BP45" s="53">
        <v>0.3730445246690734</v>
      </c>
      <c r="BQ45" s="53">
        <v>9.6353585972983442</v>
      </c>
      <c r="BR45" s="53"/>
      <c r="BS45" s="53"/>
      <c r="BT45" s="53"/>
      <c r="BU45" s="53">
        <v>21.88588</v>
      </c>
      <c r="BV45" s="53">
        <v>5.060925862568098</v>
      </c>
      <c r="BW45" s="53">
        <v>5.6667131289836155</v>
      </c>
      <c r="BX45" s="53">
        <v>9.1894015231192263</v>
      </c>
      <c r="BY45" s="53">
        <v>1.9805618561273237</v>
      </c>
      <c r="BZ45" s="53">
        <v>0.67919459685492356</v>
      </c>
      <c r="CA45" s="53">
        <v>4.2741107746113007</v>
      </c>
      <c r="CB45" s="53">
        <v>2.5076979611490553</v>
      </c>
      <c r="CC45" s="53">
        <v>0.9541670362532787</v>
      </c>
      <c r="CD45" s="53">
        <v>10.702383516859486</v>
      </c>
      <c r="CE45" s="58">
        <v>23.33492</v>
      </c>
      <c r="CF45" s="58"/>
      <c r="CG45" s="58"/>
      <c r="CH45" s="58"/>
      <c r="CI45" s="58"/>
      <c r="CJ45" s="58"/>
      <c r="CK45" s="58"/>
      <c r="CL45" s="58"/>
      <c r="CM45" s="58"/>
      <c r="CN45" s="58"/>
      <c r="CO45" s="53">
        <v>39.659999999999997</v>
      </c>
      <c r="CP45" s="53">
        <v>4.38</v>
      </c>
      <c r="CQ45" s="53">
        <v>16.100000000000001</v>
      </c>
      <c r="CR45" s="55">
        <v>6.5</v>
      </c>
      <c r="CS45" s="53">
        <v>7.9768879999999998</v>
      </c>
      <c r="CT45" s="53">
        <v>3.16</v>
      </c>
      <c r="CU45" s="53">
        <v>11.15123</v>
      </c>
      <c r="CV45" s="53">
        <v>52.42</v>
      </c>
      <c r="CW45" s="55">
        <v>10.19299</v>
      </c>
      <c r="CX45" s="55">
        <v>384.69083062705698</v>
      </c>
      <c r="CY45" s="89">
        <v>11586.495499226259</v>
      </c>
      <c r="CZ45" s="89">
        <v>7967.350319304287</v>
      </c>
      <c r="DA45" s="89">
        <v>1499.531396438613</v>
      </c>
      <c r="DB45" s="89">
        <v>673.4813975283887</v>
      </c>
      <c r="DC45" s="89">
        <v>514.37414180161727</v>
      </c>
      <c r="DD45" s="53">
        <v>46.5</v>
      </c>
      <c r="DE45" s="58"/>
      <c r="DF45" s="58"/>
      <c r="DG45" s="58"/>
      <c r="DH45" s="58"/>
      <c r="DI45" s="89">
        <v>13866.479771958015</v>
      </c>
      <c r="DJ45" s="53">
        <v>55.01014198782962</v>
      </c>
      <c r="DK45" s="53">
        <v>67.961165048543691</v>
      </c>
      <c r="DL45" s="53">
        <v>15.4</v>
      </c>
      <c r="DM45" s="53">
        <v>11.3</v>
      </c>
      <c r="DN45" s="53"/>
      <c r="DO45" s="53"/>
      <c r="DP45" s="53"/>
      <c r="DQ45" s="53"/>
      <c r="DR45" s="53"/>
      <c r="DS45" s="89">
        <v>13698.981376103477</v>
      </c>
      <c r="DT45" s="53">
        <v>2.0408163265306123</v>
      </c>
      <c r="DU45" s="53">
        <v>4.6662841843564733</v>
      </c>
      <c r="DV45" s="53">
        <v>10.013453776667307</v>
      </c>
      <c r="DW45" s="53">
        <v>10.514073040241916</v>
      </c>
      <c r="DX45" s="53"/>
      <c r="DY45" s="53"/>
      <c r="DZ45" s="53"/>
      <c r="EA45" s="53"/>
      <c r="EB45" s="53"/>
      <c r="EC45" s="53">
        <v>26.916235446313063</v>
      </c>
      <c r="ED45" s="53">
        <v>9.1447736165455566</v>
      </c>
      <c r="EE45" s="53">
        <v>10.464668347476673</v>
      </c>
      <c r="EF45" s="53">
        <v>1.1904580683764401</v>
      </c>
      <c r="EG45" s="53">
        <v>3118.2795698924733</v>
      </c>
      <c r="EH45" s="53">
        <v>1342.0087976539589</v>
      </c>
      <c r="EI45" s="53">
        <v>1218.3692596063731</v>
      </c>
      <c r="EJ45" s="53"/>
      <c r="EK45" s="53"/>
      <c r="EL45" s="53"/>
      <c r="EM45" s="89">
        <v>10547.740657313074</v>
      </c>
      <c r="EN45" s="53">
        <v>73.472614342179554</v>
      </c>
      <c r="EO45" s="53">
        <v>12.535046728971963</v>
      </c>
      <c r="EP45" s="53">
        <v>53.28155272857871</v>
      </c>
      <c r="EQ45" s="53">
        <v>21.264509755495183</v>
      </c>
      <c r="ER45" s="53">
        <v>8.9473684210526319</v>
      </c>
      <c r="ES45" s="53">
        <v>29.702970297029701</v>
      </c>
      <c r="ET45" s="53">
        <v>1016.5816326530612</v>
      </c>
      <c r="EU45" s="53"/>
      <c r="EV45" s="53"/>
      <c r="EW45" s="53">
        <v>34.719116672371989</v>
      </c>
      <c r="EX45" s="53">
        <v>10.803873928108009</v>
      </c>
      <c r="EY45" s="53">
        <v>8.2512822227667861</v>
      </c>
      <c r="EZ45" s="53">
        <v>8.4954825432073608</v>
      </c>
      <c r="FA45" s="53">
        <v>21.66523600038283</v>
      </c>
      <c r="FB45" s="53">
        <v>1.5787520702894215</v>
      </c>
      <c r="FC45" s="53">
        <v>61.749636310837296</v>
      </c>
      <c r="FD45" s="53">
        <v>38.112204980151581</v>
      </c>
      <c r="FE45" s="53">
        <v>82.432432432432435</v>
      </c>
      <c r="FF45" s="53">
        <v>514.37414180161727</v>
      </c>
      <c r="FG45" s="53">
        <v>38.730352510300627</v>
      </c>
      <c r="FH45" s="53">
        <v>8.9349535382416008</v>
      </c>
      <c r="FI45" s="53">
        <v>20.36493971977843</v>
      </c>
      <c r="FJ45" s="53">
        <v>3.8838904042665794</v>
      </c>
      <c r="FK45" s="53">
        <v>70.992956886373818</v>
      </c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2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64"/>
      <c r="GN45" s="58"/>
      <c r="GO45" s="58"/>
      <c r="GP45" s="58"/>
      <c r="GQ45" s="58"/>
      <c r="GR45" s="53"/>
      <c r="GS45" s="52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9"/>
      <c r="HF45" s="59"/>
      <c r="HG45" s="59"/>
      <c r="HH45" s="59"/>
      <c r="HI45" s="59"/>
      <c r="HJ45" s="59"/>
      <c r="HK45" s="59"/>
      <c r="HL45" s="59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</row>
    <row r="46" spans="1:235" ht="20.25" customHeight="1">
      <c r="A46" s="19">
        <v>43</v>
      </c>
      <c r="B46" s="47" t="s">
        <v>97</v>
      </c>
      <c r="C46">
        <v>117434</v>
      </c>
      <c r="D46" s="53">
        <v>9.5917619999999992</v>
      </c>
      <c r="E46" s="53">
        <v>7.9737830000000001</v>
      </c>
      <c r="F46" s="53">
        <v>21.717167</v>
      </c>
      <c r="G46" s="53">
        <v>5.7806899999999999</v>
      </c>
      <c r="H46" s="53">
        <v>22.914359999999999</v>
      </c>
      <c r="I46" s="57">
        <v>6.0456810000000001</v>
      </c>
      <c r="J46" s="53">
        <v>15.436412567973154</v>
      </c>
      <c r="K46" s="52"/>
      <c r="L46" s="52"/>
      <c r="M46" s="52">
        <v>735</v>
      </c>
      <c r="N46" s="52">
        <v>0.66023498975962047</v>
      </c>
      <c r="O46" s="52">
        <v>35.196687370600415</v>
      </c>
      <c r="P46" s="52">
        <v>9.3484419263456093</v>
      </c>
      <c r="Q46" s="52">
        <v>49.388753056234719</v>
      </c>
      <c r="R46" s="52">
        <v>38.785046728971963</v>
      </c>
      <c r="S46" s="52">
        <v>6.9069069069069062</v>
      </c>
      <c r="T46" s="68">
        <v>665</v>
      </c>
      <c r="U46" s="52"/>
      <c r="V46" s="52"/>
      <c r="W46" s="68">
        <v>29079</v>
      </c>
      <c r="X46" s="52">
        <v>26.030327986250356</v>
      </c>
      <c r="Y46" s="52">
        <v>20.483791196439</v>
      </c>
      <c r="Z46" s="52">
        <v>2.9997479203428283</v>
      </c>
      <c r="AA46" s="52">
        <v>101</v>
      </c>
      <c r="AB46" s="68">
        <v>280</v>
      </c>
      <c r="AC46" s="68">
        <v>506</v>
      </c>
      <c r="AD46" s="68">
        <v>887</v>
      </c>
      <c r="AE46" s="68">
        <v>0</v>
      </c>
      <c r="AF46" s="52"/>
      <c r="AG46" s="53">
        <v>3.1</v>
      </c>
      <c r="AH46" s="53">
        <v>15.4</v>
      </c>
      <c r="AI46" s="52">
        <v>6.8736141906873627</v>
      </c>
      <c r="AJ46" s="53">
        <v>2.7550260610573361</v>
      </c>
      <c r="AK46" s="53">
        <v>7.9808459696727851</v>
      </c>
      <c r="AL46" s="53">
        <v>23.162896829792416</v>
      </c>
      <c r="AM46" s="53">
        <v>9.5892600287677805</v>
      </c>
      <c r="AN46" s="53">
        <v>42.628973007506787</v>
      </c>
      <c r="AO46" s="53">
        <v>45.325602725366878</v>
      </c>
      <c r="AP46" s="53"/>
      <c r="AQ46" s="53">
        <v>9.5892600287677805</v>
      </c>
      <c r="AR46" s="53">
        <v>3.9</v>
      </c>
      <c r="AS46" s="53">
        <v>40.75907875442077</v>
      </c>
      <c r="AT46" s="53">
        <v>20.112785176805335</v>
      </c>
      <c r="AU46" s="53">
        <v>6.0781187724192911</v>
      </c>
      <c r="AV46" s="53"/>
      <c r="AW46" s="53"/>
      <c r="AX46" s="53"/>
      <c r="AY46" s="53"/>
      <c r="AZ46" s="53"/>
      <c r="BA46" s="52">
        <v>851.12330865458262</v>
      </c>
      <c r="BB46" s="53">
        <v>691.31899455817575</v>
      </c>
      <c r="BC46" s="53">
        <v>1069.108582266477</v>
      </c>
      <c r="BD46" s="53">
        <v>718.55950124512663</v>
      </c>
      <c r="BE46" s="53">
        <v>1041</v>
      </c>
      <c r="BF46" s="53">
        <v>9.7539922313336209</v>
      </c>
      <c r="BG46" s="54">
        <v>4.5983894782082961</v>
      </c>
      <c r="BH46" s="53"/>
      <c r="BI46" s="53"/>
      <c r="BJ46" s="53"/>
      <c r="BK46" s="53">
        <v>74.127763550501612</v>
      </c>
      <c r="BL46" s="53">
        <v>2.4528346216197168</v>
      </c>
      <c r="BM46" s="53">
        <v>4</v>
      </c>
      <c r="BN46" s="53">
        <v>10.300358452474146</v>
      </c>
      <c r="BO46" s="53">
        <v>14.766039314945949</v>
      </c>
      <c r="BP46" s="53">
        <v>0.258270526637083</v>
      </c>
      <c r="BQ46" s="53">
        <v>4.1200552817544134</v>
      </c>
      <c r="BR46" s="53"/>
      <c r="BS46" s="53"/>
      <c r="BT46" s="53"/>
      <c r="BU46" s="53">
        <v>23.633849999999999</v>
      </c>
      <c r="BV46" s="53">
        <v>5.2163987444116806</v>
      </c>
      <c r="BW46" s="53">
        <v>9.0795148744793011</v>
      </c>
      <c r="BX46" s="53">
        <v>9.6638035905186719</v>
      </c>
      <c r="BY46" s="53">
        <v>3.3002174954842043</v>
      </c>
      <c r="BZ46" s="53">
        <v>0.83864784163379646</v>
      </c>
      <c r="CA46" s="53">
        <v>4.6457404062373282</v>
      </c>
      <c r="CB46" s="53">
        <v>4.0089210012164997</v>
      </c>
      <c r="CC46" s="53">
        <v>1.6026468094518378</v>
      </c>
      <c r="CD46" s="53">
        <v>10.355918457625245</v>
      </c>
      <c r="CE46" s="58">
        <v>24.40784</v>
      </c>
      <c r="CF46" s="58"/>
      <c r="CG46" s="58"/>
      <c r="CH46" s="58"/>
      <c r="CI46" s="58"/>
      <c r="CJ46" s="58"/>
      <c r="CK46" s="58"/>
      <c r="CL46" s="58"/>
      <c r="CM46" s="58"/>
      <c r="CN46" s="58"/>
      <c r="CO46" s="53">
        <v>42.43</v>
      </c>
      <c r="CP46" s="53">
        <v>4.8899999999999997</v>
      </c>
      <c r="CQ46" s="53">
        <v>15.1</v>
      </c>
      <c r="CR46" s="55">
        <v>12.7</v>
      </c>
      <c r="CS46" s="53">
        <v>4.0732169999999996</v>
      </c>
      <c r="CT46" s="53">
        <v>2.54</v>
      </c>
      <c r="CU46" s="53">
        <v>21.512650000000001</v>
      </c>
      <c r="CV46" s="53">
        <v>62.83</v>
      </c>
      <c r="CW46" s="55">
        <v>7.4993800000000004</v>
      </c>
      <c r="CX46" s="55">
        <v>162.6445492787438</v>
      </c>
      <c r="CY46" s="89">
        <v>6699.9335797128597</v>
      </c>
      <c r="CZ46" s="89">
        <v>3316.7566462864247</v>
      </c>
      <c r="DA46" s="89">
        <v>1090.8254849532502</v>
      </c>
      <c r="DB46" s="89">
        <v>413.84948141083504</v>
      </c>
      <c r="DC46" s="89">
        <v>543.28388711957348</v>
      </c>
      <c r="DD46" s="53">
        <v>53</v>
      </c>
      <c r="DE46" s="58"/>
      <c r="DF46" s="58"/>
      <c r="DG46" s="58"/>
      <c r="DH46" s="58"/>
      <c r="DI46" s="89">
        <v>21509.264218088712</v>
      </c>
      <c r="DJ46" s="53">
        <v>72.480252764612956</v>
      </c>
      <c r="DK46" s="53">
        <v>42.09827357237716</v>
      </c>
      <c r="DL46" s="53">
        <v>15.4</v>
      </c>
      <c r="DM46" s="53">
        <v>11.4</v>
      </c>
      <c r="DN46" s="53"/>
      <c r="DO46" s="53"/>
      <c r="DP46" s="53"/>
      <c r="DQ46" s="53"/>
      <c r="DR46" s="53"/>
      <c r="DS46" s="89">
        <v>18413.166182031982</v>
      </c>
      <c r="DT46" s="53">
        <v>3.4400544959128068</v>
      </c>
      <c r="DU46" s="53">
        <v>7.9808459696727851</v>
      </c>
      <c r="DV46" s="53">
        <v>9.5892600287677805</v>
      </c>
      <c r="DW46" s="53">
        <v>6.2162665177740557</v>
      </c>
      <c r="DX46" s="53"/>
      <c r="DY46" s="53"/>
      <c r="DZ46" s="53"/>
      <c r="EA46" s="53"/>
      <c r="EB46" s="53"/>
      <c r="EC46" s="53">
        <v>24.485729939732032</v>
      </c>
      <c r="ED46" s="53">
        <v>6.0781187724192911</v>
      </c>
      <c r="EE46" s="53">
        <v>15.256198146560637</v>
      </c>
      <c r="EF46" s="53">
        <v>1.5528970414359997</v>
      </c>
      <c r="EG46" s="53">
        <v>2932.5</v>
      </c>
      <c r="EH46" s="53">
        <v>1367.8952042628775</v>
      </c>
      <c r="EI46" s="53">
        <v>1200.674421377114</v>
      </c>
      <c r="EJ46" s="53"/>
      <c r="EK46" s="53"/>
      <c r="EL46" s="53"/>
      <c r="EM46" s="89">
        <v>20925.526656133439</v>
      </c>
      <c r="EN46" s="53">
        <v>80.939616252821665</v>
      </c>
      <c r="EO46" s="53">
        <v>14.289477843932769</v>
      </c>
      <c r="EP46" s="53">
        <v>54.287761482315155</v>
      </c>
      <c r="EQ46" s="53">
        <v>10.531639878610767</v>
      </c>
      <c r="ER46" s="53">
        <v>16.786507349053611</v>
      </c>
      <c r="ES46" s="53">
        <v>18.69872260878596</v>
      </c>
      <c r="ET46" s="53">
        <v>1103.9022842639595</v>
      </c>
      <c r="EU46" s="53"/>
      <c r="EV46" s="53"/>
      <c r="EW46" s="53">
        <v>55.1139864448552</v>
      </c>
      <c r="EX46" s="53">
        <v>27.558307586089942</v>
      </c>
      <c r="EY46" s="53">
        <v>12.439485421017181</v>
      </c>
      <c r="EZ46" s="53">
        <v>2.9162430195407825</v>
      </c>
      <c r="FA46" s="53">
        <v>48.244617301315103</v>
      </c>
      <c r="FB46" s="53">
        <v>6.5838118126342033</v>
      </c>
      <c r="FC46" s="53">
        <v>72.602103502107937</v>
      </c>
      <c r="FD46" s="53">
        <v>40.889964904283971</v>
      </c>
      <c r="FE46" s="53">
        <v>80.748880748880751</v>
      </c>
      <c r="FF46" s="53">
        <v>543.28388711957348</v>
      </c>
      <c r="FG46" s="53">
        <v>15.398212707453599</v>
      </c>
      <c r="FH46" s="53">
        <v>3.7593984962406015</v>
      </c>
      <c r="FI46" s="53">
        <v>7.0653120464441219</v>
      </c>
      <c r="FJ46" s="53">
        <v>1.8477157360406091</v>
      </c>
      <c r="FK46" s="53">
        <v>85.586656997824505</v>
      </c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2"/>
      <c r="FX46" s="53"/>
      <c r="FY46" s="53"/>
      <c r="FZ46" s="53"/>
      <c r="GA46" s="53"/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  <c r="GM46" s="64"/>
      <c r="GN46" s="58"/>
      <c r="GO46" s="58"/>
      <c r="GP46" s="58"/>
      <c r="GQ46" s="58"/>
      <c r="GR46" s="53"/>
      <c r="GS46" s="52"/>
      <c r="GT46" s="53"/>
      <c r="GU46" s="53"/>
      <c r="GV46" s="53"/>
      <c r="GW46" s="53"/>
      <c r="GX46" s="53"/>
      <c r="GY46" s="53"/>
      <c r="GZ46" s="53"/>
      <c r="HA46" s="53"/>
      <c r="HB46" s="53"/>
      <c r="HC46" s="53"/>
      <c r="HD46" s="53"/>
      <c r="HE46" s="59"/>
      <c r="HF46" s="59"/>
      <c r="HG46" s="59"/>
      <c r="HH46" s="59"/>
      <c r="HI46" s="59"/>
      <c r="HJ46" s="59"/>
      <c r="HK46" s="59"/>
      <c r="HL46" s="59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</row>
    <row r="47" spans="1:235" ht="20.25" customHeight="1">
      <c r="A47" s="19">
        <v>44</v>
      </c>
      <c r="B47" s="47" t="s">
        <v>98</v>
      </c>
      <c r="C47">
        <v>177396</v>
      </c>
      <c r="D47" s="53">
        <v>11.74935</v>
      </c>
      <c r="E47" s="53">
        <v>9.8036379999999994</v>
      </c>
      <c r="F47" s="53">
        <v>17.965768000000001</v>
      </c>
      <c r="G47" s="53">
        <v>4.5572489999999997</v>
      </c>
      <c r="H47" s="53">
        <v>22.528310000000001</v>
      </c>
      <c r="I47" s="57">
        <v>3.7831929999999998</v>
      </c>
      <c r="J47" s="53">
        <v>15.25512272713096</v>
      </c>
      <c r="K47" s="52"/>
      <c r="L47" s="52"/>
      <c r="M47" s="52">
        <v>768</v>
      </c>
      <c r="N47" s="52">
        <v>0.55482910830004117</v>
      </c>
      <c r="O47" s="52">
        <v>17.113095238095237</v>
      </c>
      <c r="P47" s="52">
        <v>25.797872340425531</v>
      </c>
      <c r="Q47" s="52">
        <v>82.589285714285708</v>
      </c>
      <c r="R47" s="52">
        <v>45.588235294117645</v>
      </c>
      <c r="S47" s="52">
        <v>11.297071129707113</v>
      </c>
      <c r="T47" s="68">
        <v>754</v>
      </c>
      <c r="U47" s="52"/>
      <c r="V47" s="52"/>
      <c r="W47" s="68">
        <v>81919</v>
      </c>
      <c r="X47" s="52">
        <v>59.036040385987413</v>
      </c>
      <c r="Y47" s="52">
        <v>49.827858062462923</v>
      </c>
      <c r="Z47" s="52">
        <v>4.617184105871738</v>
      </c>
      <c r="AA47" s="52">
        <v>104</v>
      </c>
      <c r="AB47" s="68">
        <v>1332</v>
      </c>
      <c r="AC47" s="68">
        <v>7712</v>
      </c>
      <c r="AD47" s="68">
        <v>9148</v>
      </c>
      <c r="AE47" s="68">
        <v>0</v>
      </c>
      <c r="AF47" s="52"/>
      <c r="AG47" s="53">
        <v>5.6</v>
      </c>
      <c r="AH47" s="53">
        <v>21.1</v>
      </c>
      <c r="AI47" s="52">
        <v>4.5120671563483796</v>
      </c>
      <c r="AJ47" s="53">
        <v>2.3182297154899913</v>
      </c>
      <c r="AK47" s="53">
        <v>2.5409590623262179</v>
      </c>
      <c r="AL47" s="53">
        <v>6.9795867524095723</v>
      </c>
      <c r="AM47" s="53">
        <v>5.4805061559507529</v>
      </c>
      <c r="AN47" s="53">
        <v>66.10530803666596</v>
      </c>
      <c r="AO47" s="53">
        <v>69.683817188847371</v>
      </c>
      <c r="AP47" s="53"/>
      <c r="AQ47" s="53">
        <v>5.4805061559507529</v>
      </c>
      <c r="AR47" s="53">
        <v>4.2</v>
      </c>
      <c r="AS47" s="53">
        <v>53.723314274114422</v>
      </c>
      <c r="AT47" s="53">
        <v>15.864571550169678</v>
      </c>
      <c r="AU47" s="53">
        <v>8.3154670750382849</v>
      </c>
      <c r="AV47" s="53"/>
      <c r="AW47" s="53"/>
      <c r="AX47" s="53"/>
      <c r="AY47" s="53"/>
      <c r="AZ47" s="53"/>
      <c r="BA47" s="52">
        <v>959.4909234411997</v>
      </c>
      <c r="BB47" s="53">
        <v>830.55555555555554</v>
      </c>
      <c r="BC47" s="53">
        <v>1093.496096861558</v>
      </c>
      <c r="BD47" s="53">
        <v>599.127118343446</v>
      </c>
      <c r="BE47" s="53">
        <v>1017</v>
      </c>
      <c r="BF47" s="53">
        <v>8.8801997456070101</v>
      </c>
      <c r="BG47" s="54">
        <v>4.4529973658043609</v>
      </c>
      <c r="BH47" s="53"/>
      <c r="BI47" s="53"/>
      <c r="BJ47" s="53"/>
      <c r="BK47" s="53">
        <v>29.994711943860853</v>
      </c>
      <c r="BL47" s="53">
        <v>3.5887321528105303</v>
      </c>
      <c r="BM47" s="53">
        <v>1.3</v>
      </c>
      <c r="BN47" s="53">
        <v>15.494636471990464</v>
      </c>
      <c r="BO47" s="53">
        <v>12.43042475549356</v>
      </c>
      <c r="BP47" s="53">
        <v>0.25168744994851844</v>
      </c>
      <c r="BQ47" s="53">
        <v>7.7937008716111444</v>
      </c>
      <c r="BR47" s="53"/>
      <c r="BS47" s="53"/>
      <c r="BT47" s="53"/>
      <c r="BU47" s="53">
        <v>18.49127</v>
      </c>
      <c r="BV47" s="53">
        <v>1.9846549026498321</v>
      </c>
      <c r="BW47" s="53">
        <v>3.3098312836223451</v>
      </c>
      <c r="BX47" s="53">
        <v>6.950205948315034</v>
      </c>
      <c r="BY47" s="53">
        <v>1.6006801424781225</v>
      </c>
      <c r="BZ47" s="53">
        <v>0.33054338107034492</v>
      </c>
      <c r="CA47" s="53">
        <v>2.0345641371425223</v>
      </c>
      <c r="CB47" s="53">
        <v>1.7238093842072089</v>
      </c>
      <c r="CC47" s="53">
        <v>0.55554741208718716</v>
      </c>
      <c r="CD47" s="53">
        <v>8.9158763430615213</v>
      </c>
      <c r="CE47" s="58">
        <v>22.086659999999998</v>
      </c>
      <c r="CF47" s="58"/>
      <c r="CG47" s="58"/>
      <c r="CH47" s="58"/>
      <c r="CI47" s="58"/>
      <c r="CJ47" s="58"/>
      <c r="CK47" s="58"/>
      <c r="CL47" s="58"/>
      <c r="CM47" s="58"/>
      <c r="CN47" s="58"/>
      <c r="CO47" s="53">
        <v>49.47</v>
      </c>
      <c r="CP47" s="53">
        <v>5.74</v>
      </c>
      <c r="CQ47" s="53">
        <v>17.100000000000001</v>
      </c>
      <c r="CR47" s="55">
        <v>11.5</v>
      </c>
      <c r="CS47" s="53">
        <v>5.2457399999999996</v>
      </c>
      <c r="CT47" s="53">
        <v>0.77</v>
      </c>
      <c r="CU47" s="53">
        <v>9.8889879999999994</v>
      </c>
      <c r="CV47" s="53">
        <v>54.8</v>
      </c>
      <c r="CW47" s="55">
        <v>7.9423589999999997</v>
      </c>
      <c r="CX47" s="55">
        <v>715.91242192608627</v>
      </c>
      <c r="CY47" s="89">
        <v>22726.555277458341</v>
      </c>
      <c r="CZ47" s="89">
        <v>14172.24740129428</v>
      </c>
      <c r="DA47" s="89">
        <v>3302.7802205235744</v>
      </c>
      <c r="DB47" s="89">
        <v>1392.9288146294166</v>
      </c>
      <c r="DC47" s="89">
        <v>722.67694874743506</v>
      </c>
      <c r="DD47" s="53">
        <v>33.5</v>
      </c>
      <c r="DE47" s="58"/>
      <c r="DF47" s="58"/>
      <c r="DG47" s="58"/>
      <c r="DH47" s="58"/>
      <c r="DI47" s="89">
        <v>11274.02888791029</v>
      </c>
      <c r="DJ47" s="53">
        <v>64.050901378578999</v>
      </c>
      <c r="DK47" s="53">
        <v>60.187553282182435</v>
      </c>
      <c r="DL47" s="53">
        <v>21.1</v>
      </c>
      <c r="DM47" s="53">
        <v>12</v>
      </c>
      <c r="DN47" s="53"/>
      <c r="DO47" s="53"/>
      <c r="DP47" s="53"/>
      <c r="DQ47" s="53"/>
      <c r="DR47" s="53"/>
      <c r="DS47" s="89">
        <v>41332.729790535916</v>
      </c>
      <c r="DT47" s="53">
        <v>0.78247261345852892</v>
      </c>
      <c r="DU47" s="53">
        <v>2.5409590623262179</v>
      </c>
      <c r="DV47" s="53">
        <v>5.4805061559507529</v>
      </c>
      <c r="DW47" s="53">
        <v>13.898994881914039</v>
      </c>
      <c r="DX47" s="53"/>
      <c r="DY47" s="53"/>
      <c r="DZ47" s="53"/>
      <c r="EA47" s="53"/>
      <c r="EB47" s="53"/>
      <c r="EC47" s="53">
        <v>31.728484347556567</v>
      </c>
      <c r="ED47" s="53">
        <v>8.3154670750382849</v>
      </c>
      <c r="EE47" s="53">
        <v>2.1987807145123597</v>
      </c>
      <c r="EF47" s="53">
        <v>0.56411778728605599</v>
      </c>
      <c r="EG47" s="53">
        <v>3192.7083333333335</v>
      </c>
      <c r="EH47" s="53">
        <v>1265.2671755725191</v>
      </c>
      <c r="EI47" s="53">
        <v>1205.213195336986</v>
      </c>
      <c r="EJ47" s="53"/>
      <c r="EK47" s="53"/>
      <c r="EL47" s="53"/>
      <c r="EM47" s="89">
        <v>12394.725190292109</v>
      </c>
      <c r="EN47" s="53">
        <v>73.647871116225545</v>
      </c>
      <c r="EO47" s="53">
        <v>22.768706801562658</v>
      </c>
      <c r="EP47" s="53">
        <v>30.940581103029842</v>
      </c>
      <c r="EQ47" s="53">
        <v>23.976156308643336</v>
      </c>
      <c r="ER47" s="53">
        <v>20.04026170105687</v>
      </c>
      <c r="ES47" s="53">
        <v>18.247371056584878</v>
      </c>
      <c r="ET47" s="53">
        <v>1344.3140794223827</v>
      </c>
      <c r="EU47" s="53"/>
      <c r="EV47" s="53"/>
      <c r="EW47" s="53">
        <v>36.579604020428626</v>
      </c>
      <c r="EX47" s="53">
        <v>7.7899299966275093</v>
      </c>
      <c r="EY47" s="53">
        <v>6.7645000106477378</v>
      </c>
      <c r="EZ47" s="53">
        <v>-8.0617395083400503</v>
      </c>
      <c r="FA47" s="53">
        <v>29.944858928079071</v>
      </c>
      <c r="FB47" s="53">
        <v>7.4251958348220182</v>
      </c>
      <c r="FC47" s="53">
        <v>38.746264873839586</v>
      </c>
      <c r="FD47" s="53">
        <v>28.930054561987244</v>
      </c>
      <c r="FE47" s="53">
        <v>81.199087650700548</v>
      </c>
      <c r="FF47" s="53">
        <v>722.67694874743506</v>
      </c>
      <c r="FG47" s="53">
        <v>74.547554871005005</v>
      </c>
      <c r="FH47" s="53">
        <v>27.122464312546956</v>
      </c>
      <c r="FI47" s="53">
        <v>61.667004481679164</v>
      </c>
      <c r="FJ47" s="53">
        <v>24.635036496350367</v>
      </c>
      <c r="FK47" s="53">
        <v>30.542038388753717</v>
      </c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2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64"/>
      <c r="GN47" s="58"/>
      <c r="GO47" s="58"/>
      <c r="GP47" s="58"/>
      <c r="GQ47" s="58"/>
      <c r="GR47" s="53"/>
      <c r="GS47" s="52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9"/>
      <c r="HF47" s="59"/>
      <c r="HG47" s="59"/>
      <c r="HH47" s="59"/>
      <c r="HI47" s="59"/>
      <c r="HJ47" s="59"/>
      <c r="HK47" s="59"/>
      <c r="HL47" s="59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</row>
    <row r="48" spans="1:235" ht="20.25" customHeight="1">
      <c r="A48" s="19">
        <v>45</v>
      </c>
      <c r="B48" s="47" t="s">
        <v>99</v>
      </c>
      <c r="C48">
        <v>206070</v>
      </c>
      <c r="D48" s="53">
        <v>11.619300000000001</v>
      </c>
      <c r="E48" s="53">
        <v>12.09613</v>
      </c>
      <c r="F48" s="53">
        <v>20.497484999999998</v>
      </c>
      <c r="G48" s="53">
        <v>3.9004219999999998</v>
      </c>
      <c r="H48" s="53">
        <v>22.871490000000001</v>
      </c>
      <c r="I48" s="57">
        <v>10.80884</v>
      </c>
      <c r="J48" s="53">
        <v>8.3394515912790883</v>
      </c>
      <c r="K48" s="52"/>
      <c r="L48" s="52"/>
      <c r="M48" s="52">
        <v>2128</v>
      </c>
      <c r="N48" s="52">
        <v>1.2615229569908408</v>
      </c>
      <c r="O48" s="52">
        <v>53.635652853792024</v>
      </c>
      <c r="P48" s="52">
        <v>3.6597428288822944</v>
      </c>
      <c r="Q48" s="52">
        <v>50.26852846401718</v>
      </c>
      <c r="R48" s="52">
        <v>47.019867549668874</v>
      </c>
      <c r="S48" s="52">
        <v>13.343108504398826</v>
      </c>
      <c r="T48" s="68">
        <v>588</v>
      </c>
      <c r="U48" s="52"/>
      <c r="V48" s="52"/>
      <c r="W48" s="68">
        <v>63848</v>
      </c>
      <c r="X48" s="52">
        <v>37.478721281066932</v>
      </c>
      <c r="Y48" s="52">
        <v>41.76197262373806</v>
      </c>
      <c r="Z48" s="52">
        <v>3.4404336164506035</v>
      </c>
      <c r="AA48" s="52">
        <v>286</v>
      </c>
      <c r="AB48" s="68">
        <v>1268</v>
      </c>
      <c r="AC48" s="68">
        <v>1619</v>
      </c>
      <c r="AD48" s="68">
        <v>3173</v>
      </c>
      <c r="AE48" s="68">
        <v>134</v>
      </c>
      <c r="AF48" s="52"/>
      <c r="AG48" s="53">
        <v>6.1</v>
      </c>
      <c r="AH48" s="53">
        <v>23.9</v>
      </c>
      <c r="AI48" s="52">
        <v>10.85164835164835</v>
      </c>
      <c r="AJ48" s="53">
        <v>4.7552447552447603</v>
      </c>
      <c r="AK48" s="53">
        <v>12.139561707035755</v>
      </c>
      <c r="AL48" s="53">
        <v>27.45591741350686</v>
      </c>
      <c r="AM48" s="53">
        <v>14.518664047151278</v>
      </c>
      <c r="AN48" s="53">
        <v>37.943852098209916</v>
      </c>
      <c r="AO48" s="53">
        <v>32.6083362418943</v>
      </c>
      <c r="AP48" s="53"/>
      <c r="AQ48" s="53">
        <v>14.518664047151278</v>
      </c>
      <c r="AR48" s="53">
        <v>5.2</v>
      </c>
      <c r="AS48" s="53">
        <v>27.845602564908528</v>
      </c>
      <c r="AT48" s="53">
        <v>30.87905516519659</v>
      </c>
      <c r="AU48" s="53">
        <v>8.5190343546889515</v>
      </c>
      <c r="AV48" s="53"/>
      <c r="AW48" s="53"/>
      <c r="AX48" s="53"/>
      <c r="AY48" s="53"/>
      <c r="AZ48" s="53"/>
      <c r="BA48" s="52">
        <v>786.62714097496701</v>
      </c>
      <c r="BB48" s="53">
        <v>608.51121562952244</v>
      </c>
      <c r="BC48" s="53">
        <v>1010.0372111241677</v>
      </c>
      <c r="BD48" s="53">
        <v>613.94643976321311</v>
      </c>
      <c r="BE48" s="53">
        <v>985</v>
      </c>
      <c r="BF48" s="53">
        <v>12.447482731610055</v>
      </c>
      <c r="BG48" s="54">
        <v>6.6344229995998187</v>
      </c>
      <c r="BH48" s="53"/>
      <c r="BI48" s="53"/>
      <c r="BJ48" s="53"/>
      <c r="BK48" s="53">
        <v>75.820939751449259</v>
      </c>
      <c r="BL48" s="53">
        <v>0.90752504954345925</v>
      </c>
      <c r="BM48" s="53">
        <v>41.199999999999996</v>
      </c>
      <c r="BN48" s="53">
        <v>6.0128001304471894</v>
      </c>
      <c r="BO48" s="53">
        <v>20.709082206117539</v>
      </c>
      <c r="BP48" s="53">
        <v>0.31126097750768889</v>
      </c>
      <c r="BQ48" s="53">
        <v>3.1796413543372211</v>
      </c>
      <c r="BR48" s="53"/>
      <c r="BS48" s="53"/>
      <c r="BT48" s="53"/>
      <c r="BU48" s="53">
        <v>30.527989999999999</v>
      </c>
      <c r="BV48" s="53">
        <v>5.2621529159042089</v>
      </c>
      <c r="BW48" s="53">
        <v>6.2642236276307965</v>
      </c>
      <c r="BX48" s="53">
        <v>9.167530563547027</v>
      </c>
      <c r="BY48" s="53">
        <v>1.8770587838376651</v>
      </c>
      <c r="BZ48" s="53">
        <v>0.3484213690260764</v>
      </c>
      <c r="CA48" s="53">
        <v>5.384582354420596</v>
      </c>
      <c r="CB48" s="53">
        <v>2.7683549972089487</v>
      </c>
      <c r="CC48" s="53">
        <v>1.2759092386870403</v>
      </c>
      <c r="CD48" s="53">
        <v>7.8670846087313908</v>
      </c>
      <c r="CE48" s="58">
        <v>21.359470000000002</v>
      </c>
      <c r="CF48" s="58"/>
      <c r="CG48" s="58"/>
      <c r="CH48" s="58"/>
      <c r="CI48" s="58"/>
      <c r="CJ48" s="58"/>
      <c r="CK48" s="58"/>
      <c r="CL48" s="58"/>
      <c r="CM48" s="58"/>
      <c r="CN48" s="58"/>
      <c r="CO48" s="53">
        <v>35.549999999999997</v>
      </c>
      <c r="CP48" s="53">
        <v>3.02</v>
      </c>
      <c r="CQ48" s="53">
        <v>22.4</v>
      </c>
      <c r="CR48" s="55">
        <v>17.399999999999999</v>
      </c>
      <c r="CS48" s="53">
        <v>7.0520500000000004</v>
      </c>
      <c r="CT48" s="53">
        <v>4.26</v>
      </c>
      <c r="CU48" s="53">
        <v>22.627500000000001</v>
      </c>
      <c r="CV48" s="53">
        <v>53.15</v>
      </c>
      <c r="CW48" s="55">
        <v>13.174049999999999</v>
      </c>
      <c r="CX48" s="55">
        <v>147.03741447081089</v>
      </c>
      <c r="CY48" s="89">
        <v>6827.2916969961661</v>
      </c>
      <c r="CZ48" s="89">
        <v>3830.2518561653806</v>
      </c>
      <c r="DA48" s="89">
        <v>1247.6342990246033</v>
      </c>
      <c r="DB48" s="89">
        <v>355.21910030572138</v>
      </c>
      <c r="DC48" s="89">
        <v>878.34231086523994</v>
      </c>
      <c r="DD48" s="53">
        <v>57.9</v>
      </c>
      <c r="DE48" s="58"/>
      <c r="DF48" s="58"/>
      <c r="DG48" s="58"/>
      <c r="DH48" s="58"/>
      <c r="DI48" s="89">
        <v>51295.553525279269</v>
      </c>
      <c r="DJ48" s="53">
        <v>59.901396877567791</v>
      </c>
      <c r="DK48" s="53">
        <v>37.648993012741471</v>
      </c>
      <c r="DL48" s="53">
        <v>23.9</v>
      </c>
      <c r="DM48" s="53">
        <v>18</v>
      </c>
      <c r="DN48" s="53"/>
      <c r="DO48" s="53"/>
      <c r="DP48" s="53"/>
      <c r="DQ48" s="53"/>
      <c r="DR48" s="53"/>
      <c r="DS48" s="89">
        <v>39485.90928773264</v>
      </c>
      <c r="DT48" s="53">
        <v>10.018785222291797</v>
      </c>
      <c r="DU48" s="53">
        <v>12.139561707035755</v>
      </c>
      <c r="DV48" s="53">
        <v>14.518664047151278</v>
      </c>
      <c r="DW48" s="53">
        <v>10.442733397497594</v>
      </c>
      <c r="DX48" s="53"/>
      <c r="DY48" s="53"/>
      <c r="DZ48" s="53"/>
      <c r="EA48" s="53"/>
      <c r="EB48" s="53"/>
      <c r="EC48" s="53">
        <v>23.080538095517831</v>
      </c>
      <c r="ED48" s="53">
        <v>8.5190343546889515</v>
      </c>
      <c r="EE48" s="53">
        <v>40.381240329599869</v>
      </c>
      <c r="EF48" s="53">
        <v>2.0164762237847773</v>
      </c>
      <c r="EG48" s="53">
        <v>2365.4861416630006</v>
      </c>
      <c r="EH48" s="53">
        <v>1172.3627556512379</v>
      </c>
      <c r="EI48" s="53">
        <v>1569.8549036735089</v>
      </c>
      <c r="EJ48" s="53"/>
      <c r="EK48" s="53"/>
      <c r="EL48" s="53"/>
      <c r="EM48" s="89">
        <v>21052.645573877016</v>
      </c>
      <c r="EN48" s="53">
        <v>72.051473545125518</v>
      </c>
      <c r="EO48" s="53">
        <v>12.372692029699719</v>
      </c>
      <c r="EP48" s="53">
        <v>55.337463213914532</v>
      </c>
      <c r="EQ48" s="53">
        <v>12.777368103506067</v>
      </c>
      <c r="ER48" s="53">
        <v>8.533543389786006</v>
      </c>
      <c r="ES48" s="53">
        <v>25.076752237246065</v>
      </c>
      <c r="ET48" s="53">
        <v>901.85414091470955</v>
      </c>
      <c r="EU48" s="53"/>
      <c r="EV48" s="53"/>
      <c r="EW48" s="53">
        <v>76.017063090278342</v>
      </c>
      <c r="EX48" s="53">
        <v>35.369274965770067</v>
      </c>
      <c r="EY48" s="53">
        <v>17.135324285360142</v>
      </c>
      <c r="EZ48" s="53">
        <v>18.171949241050825</v>
      </c>
      <c r="FA48" s="53">
        <v>60.497595759332953</v>
      </c>
      <c r="FB48" s="53">
        <v>5.4021805327570416</v>
      </c>
      <c r="FC48" s="53">
        <v>107.59338515806705</v>
      </c>
      <c r="FD48" s="53">
        <v>51.495769617899555</v>
      </c>
      <c r="FE48" s="53">
        <v>83.265461949605495</v>
      </c>
      <c r="FF48" s="53">
        <v>878.34231086523994</v>
      </c>
      <c r="FG48" s="53">
        <v>15.280046367037251</v>
      </c>
      <c r="FH48" s="53">
        <v>5.551532705768766</v>
      </c>
      <c r="FI48" s="53">
        <v>4.6678280859929231</v>
      </c>
      <c r="FJ48" s="53">
        <v>0.74165858564091514</v>
      </c>
      <c r="FK48" s="53">
        <v>86.068311604352971</v>
      </c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2"/>
      <c r="FX48" s="53"/>
      <c r="FY48" s="53"/>
      <c r="FZ48" s="53"/>
      <c r="GA48" s="53"/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  <c r="GM48" s="64"/>
      <c r="GN48" s="58"/>
      <c r="GO48" s="58"/>
      <c r="GP48" s="58"/>
      <c r="GQ48" s="58"/>
      <c r="GR48" s="53"/>
      <c r="GS48" s="52"/>
      <c r="GT48" s="53"/>
      <c r="GU48" s="53"/>
      <c r="GV48" s="53"/>
      <c r="GW48" s="53"/>
      <c r="GX48" s="53"/>
      <c r="GY48" s="53"/>
      <c r="GZ48" s="53"/>
      <c r="HA48" s="53"/>
      <c r="HB48" s="53"/>
      <c r="HC48" s="53"/>
      <c r="HD48" s="53"/>
      <c r="HE48" s="59"/>
      <c r="HF48" s="59"/>
      <c r="HG48" s="59"/>
      <c r="HH48" s="59"/>
      <c r="HI48" s="59"/>
      <c r="HJ48" s="59"/>
      <c r="HK48" s="59"/>
      <c r="HL48" s="59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</row>
    <row r="49" spans="1:235" ht="20.25" customHeight="1">
      <c r="A49" s="19">
        <v>46</v>
      </c>
      <c r="B49" s="47" t="s">
        <v>100</v>
      </c>
      <c r="C49">
        <v>57554</v>
      </c>
      <c r="D49" s="53">
        <v>14.225490000000001</v>
      </c>
      <c r="E49" s="53">
        <v>14.431749999999999</v>
      </c>
      <c r="F49" s="53">
        <v>14.440877</v>
      </c>
      <c r="G49" s="53">
        <v>4.2515470000000004</v>
      </c>
      <c r="H49" s="53">
        <v>18.030180000000001</v>
      </c>
      <c r="I49" s="57">
        <v>8.4094320000000007</v>
      </c>
      <c r="J49" s="53">
        <v>14.983828702282867</v>
      </c>
      <c r="K49" s="52"/>
      <c r="L49" s="52"/>
      <c r="M49" s="52">
        <v>2619</v>
      </c>
      <c r="N49" s="52">
        <v>5.2163001912045894</v>
      </c>
      <c r="O49" s="52">
        <v>53.956834532374096</v>
      </c>
      <c r="P49" s="52">
        <v>2.6570048309178742</v>
      </c>
      <c r="Q49" s="52">
        <v>61.853832442067734</v>
      </c>
      <c r="R49" s="52">
        <v>55.000000000000007</v>
      </c>
      <c r="S49" s="52">
        <v>14.864864864864865</v>
      </c>
      <c r="T49" s="68">
        <v>498</v>
      </c>
      <c r="U49" s="52"/>
      <c r="V49" s="52"/>
      <c r="W49" s="68">
        <v>7760</v>
      </c>
      <c r="X49" s="52">
        <v>14.859068627450981</v>
      </c>
      <c r="Y49" s="52">
        <v>13.348183687457166</v>
      </c>
      <c r="Z49" s="52">
        <v>2.9224882398371128</v>
      </c>
      <c r="AA49" s="52">
        <v>79</v>
      </c>
      <c r="AB49" s="68">
        <v>135</v>
      </c>
      <c r="AC49" s="68">
        <v>225</v>
      </c>
      <c r="AD49" s="68">
        <v>439</v>
      </c>
      <c r="AE49" s="68">
        <v>14</v>
      </c>
      <c r="AF49" s="52"/>
      <c r="AG49" s="53">
        <v>4.8</v>
      </c>
      <c r="AH49" s="53">
        <v>23</v>
      </c>
      <c r="AI49" s="52">
        <v>13.265306122448976</v>
      </c>
      <c r="AJ49" s="53">
        <v>6.3464837049742755</v>
      </c>
      <c r="AK49" s="53">
        <v>18.256410256410259</v>
      </c>
      <c r="AL49" s="53">
        <v>41.187428353076037</v>
      </c>
      <c r="AM49" s="53">
        <v>18.417415342087075</v>
      </c>
      <c r="AN49" s="53">
        <v>21.739130434782609</v>
      </c>
      <c r="AO49" s="53">
        <v>20.948000311842208</v>
      </c>
      <c r="AP49" s="53"/>
      <c r="AQ49" s="53">
        <v>18.417415342087075</v>
      </c>
      <c r="AR49" s="53">
        <v>4.0999999999999996</v>
      </c>
      <c r="AS49" s="53">
        <v>31.468617195161819</v>
      </c>
      <c r="AT49" s="53">
        <v>31.308448887455658</v>
      </c>
      <c r="AU49" s="53">
        <v>9.4861660079051369</v>
      </c>
      <c r="AV49" s="53"/>
      <c r="AW49" s="53"/>
      <c r="AX49" s="53"/>
      <c r="AY49" s="53"/>
      <c r="AZ49" s="53"/>
      <c r="BA49" s="52">
        <v>694.43228630278065</v>
      </c>
      <c r="BB49" s="53">
        <v>613.80991064175464</v>
      </c>
      <c r="BC49" s="53">
        <v>804.77039679001336</v>
      </c>
      <c r="BD49" s="53">
        <v>850.99804715290429</v>
      </c>
      <c r="BE49" s="53">
        <v>940</v>
      </c>
      <c r="BF49" s="53">
        <v>9.8531110744347252</v>
      </c>
      <c r="BG49" s="54">
        <v>6.8665409952720342</v>
      </c>
      <c r="BH49" s="53"/>
      <c r="BI49" s="53"/>
      <c r="BJ49" s="53"/>
      <c r="BK49" s="53">
        <v>67.001876533705428</v>
      </c>
      <c r="BL49" s="53">
        <v>4.2053601501226963</v>
      </c>
      <c r="BM49" s="53">
        <v>39.200000000000003</v>
      </c>
      <c r="BN49" s="53">
        <v>5.1704382492973098</v>
      </c>
      <c r="BO49" s="53">
        <v>18.791717182207631</v>
      </c>
      <c r="BP49" s="53">
        <v>0.4128066049056785</v>
      </c>
      <c r="BQ49" s="53">
        <v>6.1077276795900106</v>
      </c>
      <c r="BR49" s="53"/>
      <c r="BS49" s="53"/>
      <c r="BT49" s="53"/>
      <c r="BU49" s="53">
        <v>20.957840000000001</v>
      </c>
      <c r="BV49" s="53">
        <v>7.4256719581032344</v>
      </c>
      <c r="BW49" s="53">
        <v>10.904872389791183</v>
      </c>
      <c r="BX49" s="53">
        <v>11.16048605922372</v>
      </c>
      <c r="BY49" s="53">
        <v>3.4429195013567186</v>
      </c>
      <c r="BZ49" s="53">
        <v>0.82582877816666012</v>
      </c>
      <c r="CA49" s="53">
        <v>6.1445593613590779</v>
      </c>
      <c r="CB49" s="53">
        <v>5.3501907271225768</v>
      </c>
      <c r="CC49" s="53">
        <v>2.4342286365960124</v>
      </c>
      <c r="CD49" s="53">
        <v>11.130992174289197</v>
      </c>
      <c r="CE49" s="58">
        <v>19.760870000000001</v>
      </c>
      <c r="CF49" s="58"/>
      <c r="CG49" s="58"/>
      <c r="CH49" s="58"/>
      <c r="CI49" s="58"/>
      <c r="CJ49" s="58"/>
      <c r="CK49" s="58"/>
      <c r="CL49" s="58"/>
      <c r="CM49" s="58"/>
      <c r="CN49" s="58"/>
      <c r="CO49" s="53">
        <v>39.619999999999997</v>
      </c>
      <c r="CP49" s="53">
        <v>2.92</v>
      </c>
      <c r="CQ49" s="53">
        <v>12.8</v>
      </c>
      <c r="CR49" s="55">
        <v>16.100000000000001</v>
      </c>
      <c r="CS49" s="53">
        <v>6.7385120000000001</v>
      </c>
      <c r="CT49" s="53">
        <v>1.92</v>
      </c>
      <c r="CU49" s="53">
        <v>24.44999</v>
      </c>
      <c r="CV49" s="53">
        <v>57.59</v>
      </c>
      <c r="CW49" s="55">
        <v>15.459540000000001</v>
      </c>
      <c r="CX49" s="55">
        <v>243.24981756263685</v>
      </c>
      <c r="CY49" s="89">
        <v>13964.27702679223</v>
      </c>
      <c r="CZ49" s="89">
        <v>6764.0824269381801</v>
      </c>
      <c r="DA49" s="89">
        <v>2449.8731625951282</v>
      </c>
      <c r="DB49" s="89">
        <v>915.66181325364005</v>
      </c>
      <c r="DC49" s="89">
        <v>1622.823782882163</v>
      </c>
      <c r="DD49" s="53">
        <v>52.5</v>
      </c>
      <c r="DE49" s="58"/>
      <c r="DF49" s="58"/>
      <c r="DG49" s="58"/>
      <c r="DH49" s="58"/>
      <c r="DI49" s="89">
        <v>10550.528648313964</v>
      </c>
      <c r="DJ49" s="53">
        <v>67.37588652482269</v>
      </c>
      <c r="DK49" s="53">
        <v>46.913580246913575</v>
      </c>
      <c r="DL49" s="53">
        <v>23</v>
      </c>
      <c r="DM49" s="53">
        <v>37.5</v>
      </c>
      <c r="DN49" s="53"/>
      <c r="DO49" s="53"/>
      <c r="DP49" s="53"/>
      <c r="DQ49" s="53"/>
      <c r="DR49" s="53"/>
      <c r="DS49" s="89">
        <v>8638.542802367705</v>
      </c>
      <c r="DT49" s="53">
        <v>13.173216885007278</v>
      </c>
      <c r="DU49" s="53">
        <v>18.256410256410259</v>
      </c>
      <c r="DV49" s="53">
        <v>18.417415342087075</v>
      </c>
      <c r="DW49" s="53">
        <v>8.6156419907988298</v>
      </c>
      <c r="DX49" s="53"/>
      <c r="DY49" s="53"/>
      <c r="DZ49" s="53"/>
      <c r="EA49" s="53"/>
      <c r="EB49" s="53"/>
      <c r="EC49" s="53">
        <v>32.293906810035843</v>
      </c>
      <c r="ED49" s="53">
        <v>9.4861660079051369</v>
      </c>
      <c r="EE49" s="53">
        <v>59.467793228349848</v>
      </c>
      <c r="EF49" s="53">
        <v>1.7879236448060447</v>
      </c>
      <c r="EG49" s="53">
        <v>2257.5681130171542</v>
      </c>
      <c r="EH49" s="53">
        <v>1080.7692307692307</v>
      </c>
      <c r="EI49" s="53">
        <v>3631.3722764707927</v>
      </c>
      <c r="EJ49" s="53"/>
      <c r="EK49" s="53"/>
      <c r="EL49" s="53"/>
      <c r="EM49" s="89">
        <v>11859.181140513965</v>
      </c>
      <c r="EN49" s="53">
        <v>74.537865235539655</v>
      </c>
      <c r="EO49" s="53">
        <v>14.357558426190712</v>
      </c>
      <c r="EP49" s="53">
        <v>60.712454887825075</v>
      </c>
      <c r="EQ49" s="53">
        <v>15.232751454696592</v>
      </c>
      <c r="ER49" s="53">
        <v>16.779911373707534</v>
      </c>
      <c r="ES49" s="53">
        <v>22.411622276029057</v>
      </c>
      <c r="ET49" s="53">
        <v>891.37466307277623</v>
      </c>
      <c r="EU49" s="53"/>
      <c r="EV49" s="53"/>
      <c r="EW49" s="53">
        <v>38.270689644564499</v>
      </c>
      <c r="EX49" s="53">
        <v>79.505775136594636</v>
      </c>
      <c r="EY49" s="53">
        <v>10.577384402042798</v>
      </c>
      <c r="EZ49" s="53">
        <v>7.6972063066861844</v>
      </c>
      <c r="FA49" s="53">
        <v>29.086714732714221</v>
      </c>
      <c r="FB49" s="53">
        <v>-5.6175723500799739</v>
      </c>
      <c r="FC49" s="53">
        <v>81.915597523507714</v>
      </c>
      <c r="FD49" s="53">
        <v>55.395928286493103</v>
      </c>
      <c r="FE49" s="53">
        <v>81.363467951093</v>
      </c>
      <c r="FF49" s="53">
        <v>1622.823782882163</v>
      </c>
      <c r="FG49" s="53">
        <v>12.345679012345679</v>
      </c>
      <c r="FH49" s="53">
        <v>6.3404548587181253</v>
      </c>
      <c r="FI49" s="53">
        <v>5.0441054632292026</v>
      </c>
      <c r="FJ49" s="53">
        <v>3.8907849829351533</v>
      </c>
      <c r="FK49" s="53">
        <v>84.095563139931741</v>
      </c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2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64"/>
      <c r="GN49" s="58"/>
      <c r="GO49" s="58"/>
      <c r="GP49" s="58"/>
      <c r="GQ49" s="58"/>
      <c r="GR49" s="53"/>
      <c r="GS49" s="52"/>
      <c r="GT49" s="53"/>
      <c r="GU49" s="53"/>
      <c r="GV49" s="53"/>
      <c r="GW49" s="53"/>
      <c r="GX49" s="53"/>
      <c r="GY49" s="53"/>
      <c r="GZ49" s="53"/>
      <c r="HA49" s="53"/>
      <c r="HB49" s="53"/>
      <c r="HC49" s="53"/>
      <c r="HD49" s="53"/>
      <c r="HE49" s="59"/>
      <c r="HF49" s="59"/>
      <c r="HG49" s="59"/>
      <c r="HH49" s="59"/>
      <c r="HI49" s="59"/>
      <c r="HJ49" s="59"/>
      <c r="HK49" s="59"/>
      <c r="HL49" s="59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</row>
    <row r="50" spans="1:235" ht="20.25" customHeight="1">
      <c r="A50" s="19">
        <v>47</v>
      </c>
      <c r="B50" s="47" t="s">
        <v>101</v>
      </c>
      <c r="C50">
        <v>53723</v>
      </c>
      <c r="D50" s="53">
        <v>15.909979999999999</v>
      </c>
      <c r="E50" s="53">
        <v>16.51116</v>
      </c>
      <c r="F50" s="53">
        <v>19.905346000000002</v>
      </c>
      <c r="G50" s="53">
        <v>4.489268</v>
      </c>
      <c r="H50" s="53">
        <v>22.335550000000001</v>
      </c>
      <c r="I50" s="57">
        <v>9.9505999999999997</v>
      </c>
      <c r="J50" s="53">
        <v>12.95793944375942</v>
      </c>
      <c r="K50" s="52"/>
      <c r="L50" s="52"/>
      <c r="M50" s="52">
        <v>1073</v>
      </c>
      <c r="N50" s="52">
        <v>2.3511109163416455</v>
      </c>
      <c r="O50" s="52">
        <v>41.32379248658318</v>
      </c>
      <c r="P50" s="52">
        <v>4.1266794625719774</v>
      </c>
      <c r="Q50" s="52">
        <v>34.791666666666664</v>
      </c>
      <c r="R50" s="52">
        <v>34.313725490196077</v>
      </c>
      <c r="S50" s="52">
        <v>8.9330024813895772</v>
      </c>
      <c r="T50" s="68">
        <v>713</v>
      </c>
      <c r="U50" s="52"/>
      <c r="V50" s="52"/>
      <c r="W50" s="68">
        <v>7249</v>
      </c>
      <c r="X50" s="52">
        <v>15.624865284304008</v>
      </c>
      <c r="Y50" s="52">
        <v>12.122514777001612</v>
      </c>
      <c r="Z50" s="52">
        <v>0.79053780832996356</v>
      </c>
      <c r="AA50" s="52">
        <v>9</v>
      </c>
      <c r="AB50" s="68">
        <v>119</v>
      </c>
      <c r="AC50" s="68">
        <v>289</v>
      </c>
      <c r="AD50" s="68">
        <v>417</v>
      </c>
      <c r="AE50" s="68">
        <v>0</v>
      </c>
      <c r="AF50" s="52"/>
      <c r="AG50" s="53">
        <v>3.4</v>
      </c>
      <c r="AH50" s="53">
        <v>26.6</v>
      </c>
      <c r="AI50" s="52">
        <v>9.4949494949494948</v>
      </c>
      <c r="AJ50" s="53">
        <v>3.9175257731958766</v>
      </c>
      <c r="AK50" s="53">
        <v>13.812154696132598</v>
      </c>
      <c r="AL50" s="53">
        <v>34.477456202976548</v>
      </c>
      <c r="AM50" s="53">
        <v>14.184923876717415</v>
      </c>
      <c r="AN50" s="53">
        <v>27.601476014760145</v>
      </c>
      <c r="AO50" s="53">
        <v>21.230965478753088</v>
      </c>
      <c r="AP50" s="53"/>
      <c r="AQ50" s="53">
        <v>14.184923876717415</v>
      </c>
      <c r="AR50" s="53">
        <v>4.4000000000000004</v>
      </c>
      <c r="AS50" s="53">
        <v>26.080153003564288</v>
      </c>
      <c r="AT50" s="53">
        <v>29.177798845126262</v>
      </c>
      <c r="AU50" s="53">
        <v>6.6535562110783344</v>
      </c>
      <c r="AV50" s="53"/>
      <c r="AW50" s="53"/>
      <c r="AX50" s="53"/>
      <c r="AY50" s="53"/>
      <c r="AZ50" s="53"/>
      <c r="BA50" s="52">
        <v>789.4247632409681</v>
      </c>
      <c r="BB50" s="53">
        <v>627.77167947310647</v>
      </c>
      <c r="BC50" s="53">
        <v>1012.3957876261518</v>
      </c>
      <c r="BD50" s="53">
        <v>559.24153329397029</v>
      </c>
      <c r="BE50" s="53">
        <v>1000</v>
      </c>
      <c r="BF50" s="53">
        <v>10.567095285196174</v>
      </c>
      <c r="BG50" s="54">
        <v>5.1106234283631498</v>
      </c>
      <c r="BH50" s="53"/>
      <c r="BI50" s="53"/>
      <c r="BJ50" s="53"/>
      <c r="BK50" s="53">
        <v>77.352538539372659</v>
      </c>
      <c r="BL50" s="53">
        <v>2.059401226117493</v>
      </c>
      <c r="BM50" s="53">
        <v>60.6</v>
      </c>
      <c r="BN50" s="53">
        <v>6.2088870989394547</v>
      </c>
      <c r="BO50" s="53">
        <v>17.924113757356832</v>
      </c>
      <c r="BP50" s="53">
        <v>0.15465143944801332</v>
      </c>
      <c r="BQ50" s="53">
        <v>2.3653566229985445</v>
      </c>
      <c r="BR50" s="53"/>
      <c r="BS50" s="53"/>
      <c r="BT50" s="53"/>
      <c r="BU50" s="53">
        <v>26.265360000000001</v>
      </c>
      <c r="BV50" s="53">
        <v>5.3473076306079896</v>
      </c>
      <c r="BW50" s="53">
        <v>9.9578339991122942</v>
      </c>
      <c r="BX50" s="53">
        <v>10.694629383044829</v>
      </c>
      <c r="BY50" s="53">
        <v>3.0825565912117177</v>
      </c>
      <c r="BZ50" s="53">
        <v>0.52152685308477587</v>
      </c>
      <c r="CA50" s="53">
        <v>5.7434531735463823</v>
      </c>
      <c r="CB50" s="53">
        <v>4.3630714602751883</v>
      </c>
      <c r="CC50" s="53">
        <v>2.1970705725699067</v>
      </c>
      <c r="CD50" s="53">
        <v>10.965379494007989</v>
      </c>
      <c r="CE50" s="58">
        <v>25.96763</v>
      </c>
      <c r="CF50" s="58"/>
      <c r="CG50" s="58"/>
      <c r="CH50" s="58"/>
      <c r="CI50" s="58"/>
      <c r="CJ50" s="58"/>
      <c r="CK50" s="58"/>
      <c r="CL50" s="58"/>
      <c r="CM50" s="58"/>
      <c r="CN50" s="58"/>
      <c r="CO50" s="53">
        <v>38.49</v>
      </c>
      <c r="CP50" s="53">
        <v>5.68</v>
      </c>
      <c r="CQ50" s="53">
        <v>17.399999999999999</v>
      </c>
      <c r="CR50" s="55">
        <v>21.7</v>
      </c>
      <c r="CS50" s="53">
        <v>5.8927529999999999</v>
      </c>
      <c r="CT50" s="53">
        <v>1.78</v>
      </c>
      <c r="CU50" s="53">
        <v>37.135689999999997</v>
      </c>
      <c r="CV50" s="53">
        <v>66.56</v>
      </c>
      <c r="CW50" s="55">
        <v>14.97301</v>
      </c>
      <c r="CX50" s="55">
        <v>193.58561509967799</v>
      </c>
      <c r="CY50" s="89">
        <v>9230.6833199932989</v>
      </c>
      <c r="CZ50" s="89">
        <v>3994.5647115760476</v>
      </c>
      <c r="DA50" s="89">
        <v>1935.8561509967799</v>
      </c>
      <c r="DB50" s="89">
        <v>539.80604210487127</v>
      </c>
      <c r="DC50" s="89">
        <v>1109.3944865327701</v>
      </c>
      <c r="DD50" s="53">
        <v>36.200000000000003</v>
      </c>
      <c r="DE50" s="58"/>
      <c r="DF50" s="58"/>
      <c r="DG50" s="58"/>
      <c r="DH50" s="58"/>
      <c r="DI50" s="89">
        <v>12317.554279793265</v>
      </c>
      <c r="DJ50" s="53">
        <v>68.1735985533454</v>
      </c>
      <c r="DK50" s="53">
        <v>32.638888888888893</v>
      </c>
      <c r="DL50" s="53">
        <v>26.6</v>
      </c>
      <c r="DM50" s="53">
        <v>11.2</v>
      </c>
      <c r="DN50" s="53"/>
      <c r="DO50" s="53"/>
      <c r="DP50" s="53"/>
      <c r="DQ50" s="53"/>
      <c r="DR50" s="53"/>
      <c r="DS50" s="89">
        <v>9918.3598540468702</v>
      </c>
      <c r="DT50" s="53">
        <v>12.384161752316764</v>
      </c>
      <c r="DU50" s="53">
        <v>13.812154696132598</v>
      </c>
      <c r="DV50" s="53">
        <v>14.184923876717415</v>
      </c>
      <c r="DW50" s="53">
        <v>6.7750677506775059</v>
      </c>
      <c r="DX50" s="53"/>
      <c r="DY50" s="53"/>
      <c r="DZ50" s="53"/>
      <c r="EA50" s="53"/>
      <c r="EB50" s="53"/>
      <c r="EC50" s="53">
        <v>26.625533934504038</v>
      </c>
      <c r="ED50" s="53">
        <v>6.6535562110783344</v>
      </c>
      <c r="EE50" s="53">
        <v>35.691930725945895</v>
      </c>
      <c r="EF50" s="53">
        <v>1.8192014515487025</v>
      </c>
      <c r="EG50" s="53">
        <v>2422.3451327433627</v>
      </c>
      <c r="EH50" s="53">
        <v>1172.3958333333333</v>
      </c>
      <c r="EI50" s="53">
        <v>2470.0779926660834</v>
      </c>
      <c r="EJ50" s="53"/>
      <c r="EK50" s="53"/>
      <c r="EL50" s="53"/>
      <c r="EM50" s="89">
        <v>8079.0568799559251</v>
      </c>
      <c r="EN50" s="53">
        <v>77.082981240493496</v>
      </c>
      <c r="EO50" s="53">
        <v>16.432197244379985</v>
      </c>
      <c r="EP50" s="53">
        <v>58.484549251320253</v>
      </c>
      <c r="EQ50" s="53">
        <v>10.469203729176218</v>
      </c>
      <c r="ER50" s="53">
        <v>17.352727272727272</v>
      </c>
      <c r="ES50" s="53">
        <v>18.669929465956528</v>
      </c>
      <c r="ET50" s="53">
        <v>998.28767123287673</v>
      </c>
      <c r="EU50" s="53"/>
      <c r="EV50" s="53"/>
      <c r="EW50" s="53">
        <v>37.287812321190174</v>
      </c>
      <c r="EX50" s="53">
        <v>82.600468559011262</v>
      </c>
      <c r="EY50" s="53">
        <v>16.104278899824212</v>
      </c>
      <c r="EZ50" s="53">
        <v>23.652128524067326</v>
      </c>
      <c r="FA50" s="53">
        <v>58.444177078225579</v>
      </c>
      <c r="FB50" s="53">
        <v>3.9680282568491285</v>
      </c>
      <c r="FC50" s="53">
        <v>89.391837613441226</v>
      </c>
      <c r="FD50" s="53">
        <v>58.625546102954132</v>
      </c>
      <c r="FE50" s="53">
        <v>78.212538906180527</v>
      </c>
      <c r="FF50" s="53">
        <v>1109.3944865327701</v>
      </c>
      <c r="FG50" s="53">
        <v>9.4313453536754501</v>
      </c>
      <c r="FH50" s="53">
        <v>3.3644859813084111</v>
      </c>
      <c r="FI50" s="53">
        <v>5.1132086397591054</v>
      </c>
      <c r="FJ50" s="53">
        <v>3.2866566369633143</v>
      </c>
      <c r="FK50" s="53">
        <v>86.621918759402845</v>
      </c>
      <c r="FL50" s="53"/>
      <c r="FM50" s="53"/>
      <c r="FN50" s="53"/>
      <c r="FO50" s="53"/>
      <c r="FP50" s="53"/>
      <c r="FQ50" s="53"/>
      <c r="FR50" s="53"/>
      <c r="FS50" s="53"/>
      <c r="FT50" s="53"/>
      <c r="FU50" s="53"/>
      <c r="FV50" s="53"/>
      <c r="FW50" s="52"/>
      <c r="FX50" s="53"/>
      <c r="FY50" s="53"/>
      <c r="FZ50" s="53"/>
      <c r="GA50" s="53"/>
      <c r="GB50" s="53"/>
      <c r="GC50" s="53"/>
      <c r="GD50" s="53"/>
      <c r="GE50" s="53"/>
      <c r="GF50" s="53"/>
      <c r="GG50" s="53"/>
      <c r="GH50" s="53"/>
      <c r="GI50" s="53"/>
      <c r="GJ50" s="53"/>
      <c r="GK50" s="53"/>
      <c r="GL50" s="53"/>
      <c r="GM50" s="64"/>
      <c r="GN50" s="58"/>
      <c r="GO50" s="58"/>
      <c r="GP50" s="58"/>
      <c r="GQ50" s="58"/>
      <c r="GR50" s="53"/>
      <c r="GS50" s="52"/>
      <c r="GT50" s="53"/>
      <c r="GU50" s="53"/>
      <c r="GV50" s="53"/>
      <c r="GW50" s="53"/>
      <c r="GX50" s="53"/>
      <c r="GY50" s="53"/>
      <c r="GZ50" s="53"/>
      <c r="HA50" s="53"/>
      <c r="HB50" s="53"/>
      <c r="HC50" s="53"/>
      <c r="HD50" s="53"/>
      <c r="HE50" s="59"/>
      <c r="HF50" s="59"/>
      <c r="HG50" s="59"/>
      <c r="HH50" s="59"/>
      <c r="HI50" s="59"/>
      <c r="HJ50" s="59"/>
      <c r="HK50" s="59"/>
      <c r="HL50" s="59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</row>
    <row r="51" spans="1:235" ht="20.25" customHeight="1">
      <c r="A51" s="19">
        <v>48</v>
      </c>
      <c r="B51" s="47" t="s">
        <v>102</v>
      </c>
      <c r="C51">
        <v>30775</v>
      </c>
      <c r="D51" s="53">
        <v>12.783670000000001</v>
      </c>
      <c r="E51" s="53">
        <v>17.529800000000002</v>
      </c>
      <c r="F51" s="53">
        <v>16.794622</v>
      </c>
      <c r="G51" s="53">
        <v>3.094595</v>
      </c>
      <c r="H51" s="53">
        <v>18.439969999999999</v>
      </c>
      <c r="I51" s="57">
        <v>10.128</v>
      </c>
      <c r="J51" s="53">
        <v>19.019791844395154</v>
      </c>
      <c r="K51" s="52"/>
      <c r="L51" s="52"/>
      <c r="M51" s="52">
        <v>644</v>
      </c>
      <c r="N51" s="52">
        <v>2.3197175995965709</v>
      </c>
      <c r="O51" s="52">
        <v>49.357326478149098</v>
      </c>
      <c r="P51" s="52">
        <v>3.3653846153846154</v>
      </c>
      <c r="Q51" s="52">
        <v>36.543909348441929</v>
      </c>
      <c r="R51" s="52">
        <v>41.040462427745666</v>
      </c>
      <c r="S51" s="52">
        <v>8.9068825910931171</v>
      </c>
      <c r="T51" s="68">
        <v>519</v>
      </c>
      <c r="U51" s="52"/>
      <c r="V51" s="52"/>
      <c r="W51" s="68">
        <v>3018</v>
      </c>
      <c r="X51" s="52">
        <v>10.77049355840262</v>
      </c>
      <c r="Y51" s="52">
        <v>5.6277820956687634</v>
      </c>
      <c r="Z51" s="52">
        <v>0.85839722167616805</v>
      </c>
      <c r="AA51" s="52">
        <v>0</v>
      </c>
      <c r="AB51" s="68">
        <v>32</v>
      </c>
      <c r="AC51" s="68">
        <v>87</v>
      </c>
      <c r="AD51" s="68">
        <v>119</v>
      </c>
      <c r="AE51" s="68">
        <v>0</v>
      </c>
      <c r="AF51" s="52"/>
      <c r="AG51" s="53">
        <v>3.4</v>
      </c>
      <c r="AH51" s="53">
        <v>23.3</v>
      </c>
      <c r="AI51" s="52">
        <v>12.012012012012008</v>
      </c>
      <c r="AJ51" s="53">
        <v>3.3742331288343621</v>
      </c>
      <c r="AK51" s="53">
        <v>17.904290429042906</v>
      </c>
      <c r="AL51" s="53">
        <v>44.283678141061635</v>
      </c>
      <c r="AM51" s="53">
        <v>14.475873544093179</v>
      </c>
      <c r="AN51" s="53">
        <v>22.398001665278937</v>
      </c>
      <c r="AO51" s="53">
        <v>18.740955137481912</v>
      </c>
      <c r="AP51" s="53"/>
      <c r="AQ51" s="53">
        <v>14.475873544093179</v>
      </c>
      <c r="AR51" s="53">
        <v>1.3</v>
      </c>
      <c r="AS51" s="53">
        <v>31.105643305024209</v>
      </c>
      <c r="AT51" s="53">
        <v>32.182916307161349</v>
      </c>
      <c r="AU51" s="53">
        <v>8.8662790697674421</v>
      </c>
      <c r="AV51" s="53"/>
      <c r="AW51" s="53"/>
      <c r="AX51" s="53"/>
      <c r="AY51" s="53"/>
      <c r="AZ51" s="53"/>
      <c r="BA51" s="52">
        <v>629.27966101694915</v>
      </c>
      <c r="BB51" s="53">
        <v>555.08058864751229</v>
      </c>
      <c r="BC51" s="53">
        <v>740.36050156739816</v>
      </c>
      <c r="BD51" s="53">
        <v>259.63643185499797</v>
      </c>
      <c r="BE51" s="53">
        <v>958</v>
      </c>
      <c r="BF51" s="53">
        <v>8.8832487309644677</v>
      </c>
      <c r="BG51" s="54">
        <v>5.1630442584453542</v>
      </c>
      <c r="BH51" s="53"/>
      <c r="BI51" s="53"/>
      <c r="BJ51" s="53"/>
      <c r="BK51" s="53">
        <v>76.232258064516131</v>
      </c>
      <c r="BL51" s="53">
        <v>2.5634408602150538</v>
      </c>
      <c r="BM51" s="53">
        <v>41.199999999999996</v>
      </c>
      <c r="BN51" s="53">
        <v>6.2758131130614352</v>
      </c>
      <c r="BO51" s="53">
        <v>17.724516079934045</v>
      </c>
      <c r="BP51" s="53">
        <v>0.22363667641493207</v>
      </c>
      <c r="BQ51" s="53">
        <v>2.5559524199626438</v>
      </c>
      <c r="BR51" s="53"/>
      <c r="BS51" s="53"/>
      <c r="BT51" s="53"/>
      <c r="BU51" s="53">
        <v>21.8108</v>
      </c>
      <c r="BV51" s="53">
        <v>7.3336334308650315</v>
      </c>
      <c r="BW51" s="53">
        <v>15.363636363636363</v>
      </c>
      <c r="BX51" s="53">
        <v>10.978181818181818</v>
      </c>
      <c r="BY51" s="53">
        <v>4.5890909090909098</v>
      </c>
      <c r="BZ51" s="53">
        <v>1.1672727272727272</v>
      </c>
      <c r="CA51" s="53">
        <v>6.9490909090909092</v>
      </c>
      <c r="CB51" s="53">
        <v>6.6290909090909098</v>
      </c>
      <c r="CC51" s="53">
        <v>3.8036363636363637</v>
      </c>
      <c r="CD51" s="53">
        <v>12.054545454545455</v>
      </c>
      <c r="CE51" s="58">
        <v>16.21659</v>
      </c>
      <c r="CF51" s="58"/>
      <c r="CG51" s="58"/>
      <c r="CH51" s="58"/>
      <c r="CI51" s="58"/>
      <c r="CJ51" s="58"/>
      <c r="CK51" s="58"/>
      <c r="CL51" s="58"/>
      <c r="CM51" s="58"/>
      <c r="CN51" s="58"/>
      <c r="CO51" s="53">
        <v>39.11</v>
      </c>
      <c r="CP51" s="53">
        <v>5.15</v>
      </c>
      <c r="CQ51" s="53">
        <v>16.5</v>
      </c>
      <c r="CR51" s="55">
        <v>21.6</v>
      </c>
      <c r="CS51" s="53">
        <v>9.345402</v>
      </c>
      <c r="CT51" s="53">
        <v>1.52</v>
      </c>
      <c r="CU51" s="53">
        <v>34.609310000000001</v>
      </c>
      <c r="CV51" s="53">
        <v>68.28</v>
      </c>
      <c r="CW51" s="55">
        <v>21.44942</v>
      </c>
      <c r="CX51" s="55">
        <v>146.2225832656377</v>
      </c>
      <c r="CY51" s="89">
        <v>8643.3793663688066</v>
      </c>
      <c r="CZ51" s="89">
        <v>3437.855402112104</v>
      </c>
      <c r="DA51" s="89">
        <v>1813.1600324939075</v>
      </c>
      <c r="DB51" s="89">
        <v>562.144597887896</v>
      </c>
      <c r="DC51" s="89">
        <v>896.83184402924462</v>
      </c>
      <c r="DD51" s="53">
        <v>43.9</v>
      </c>
      <c r="DE51" s="58"/>
      <c r="DF51" s="58"/>
      <c r="DG51" s="58"/>
      <c r="DH51" s="58"/>
      <c r="DI51" s="89">
        <v>4932.2507229415442</v>
      </c>
      <c r="DJ51" s="53">
        <v>68.726823238566126</v>
      </c>
      <c r="DK51" s="53">
        <v>43.333333333333336</v>
      </c>
      <c r="DL51" s="53">
        <v>23.3</v>
      </c>
      <c r="DM51" s="53">
        <v>21.6</v>
      </c>
      <c r="DN51" s="53"/>
      <c r="DO51" s="53"/>
      <c r="DP51" s="53"/>
      <c r="DQ51" s="53"/>
      <c r="DR51" s="53"/>
      <c r="DS51" s="89">
        <v>4121.391874000381</v>
      </c>
      <c r="DT51" s="53">
        <v>16.991150442477874</v>
      </c>
      <c r="DU51" s="53">
        <v>17.904290429042906</v>
      </c>
      <c r="DV51" s="53">
        <v>14.475873544093179</v>
      </c>
      <c r="DW51" s="53">
        <v>3.8537549407114624</v>
      </c>
      <c r="DX51" s="53"/>
      <c r="DY51" s="53"/>
      <c r="DZ51" s="53"/>
      <c r="EA51" s="53"/>
      <c r="EB51" s="53"/>
      <c r="EC51" s="53">
        <v>31.079742446755819</v>
      </c>
      <c r="ED51" s="53">
        <v>8.8662790697674421</v>
      </c>
      <c r="EE51" s="53">
        <v>68.759395515909134</v>
      </c>
      <c r="EF51" s="53">
        <v>2.0899832301025039</v>
      </c>
      <c r="EG51" s="53">
        <v>2222.0464135021098</v>
      </c>
      <c r="EH51" s="53">
        <v>1007.1428571428571</v>
      </c>
      <c r="EI51" s="53">
        <v>2105.6051990251826</v>
      </c>
      <c r="EJ51" s="53"/>
      <c r="EK51" s="53"/>
      <c r="EL51" s="53"/>
      <c r="EM51" s="89">
        <v>8858.891016382393</v>
      </c>
      <c r="EN51" s="53">
        <v>75.724065297525016</v>
      </c>
      <c r="EO51" s="53">
        <v>13.734971249346575</v>
      </c>
      <c r="EP51" s="53">
        <v>62.423163235371014</v>
      </c>
      <c r="EQ51" s="53">
        <v>10.015649452269171</v>
      </c>
      <c r="ER51" s="53">
        <v>21.484579194981706</v>
      </c>
      <c r="ES51" s="53">
        <v>18.295031454615483</v>
      </c>
      <c r="ET51" s="53">
        <v>819.91341991341994</v>
      </c>
      <c r="EU51" s="53"/>
      <c r="EV51" s="53"/>
      <c r="EW51" s="53">
        <v>91.415120465245082</v>
      </c>
      <c r="EX51" s="53">
        <v>112.28035249774379</v>
      </c>
      <c r="EY51" s="53">
        <v>10.629639269204896</v>
      </c>
      <c r="EZ51" s="53">
        <v>-1.8565215678993485</v>
      </c>
      <c r="FA51" s="53">
        <v>40.404929023130101</v>
      </c>
      <c r="FB51" s="53">
        <v>-6.1132770133801841</v>
      </c>
      <c r="FC51" s="53">
        <v>83.581682251943349</v>
      </c>
      <c r="FD51" s="53">
        <v>48.978535405305671</v>
      </c>
      <c r="FE51" s="53">
        <v>79.313099041533548</v>
      </c>
      <c r="FF51" s="53">
        <v>896.83184402924462</v>
      </c>
      <c r="FG51" s="53">
        <v>9.4003241491085898</v>
      </c>
      <c r="FH51" s="53">
        <v>4.4684129429892137</v>
      </c>
      <c r="FI51" s="53">
        <v>7.1570972886762352</v>
      </c>
      <c r="FJ51" s="53">
        <v>5.9221658206429781</v>
      </c>
      <c r="FK51" s="53">
        <v>84.333631929929325</v>
      </c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2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64"/>
      <c r="GN51" s="58"/>
      <c r="GO51" s="58"/>
      <c r="GP51" s="58"/>
      <c r="GQ51" s="58"/>
      <c r="GR51" s="53"/>
      <c r="GS51" s="52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9"/>
      <c r="HF51" s="59"/>
      <c r="HG51" s="59"/>
      <c r="HH51" s="59"/>
      <c r="HI51" s="59"/>
      <c r="HJ51" s="59"/>
      <c r="HK51" s="59"/>
      <c r="HL51" s="59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</row>
    <row r="52" spans="1:235" ht="20.25" customHeight="1">
      <c r="A52" s="19">
        <v>49</v>
      </c>
      <c r="B52" s="47" t="s">
        <v>103</v>
      </c>
      <c r="C52">
        <v>203560</v>
      </c>
      <c r="D52" s="53">
        <v>6.7157549999999997</v>
      </c>
      <c r="E52" s="53">
        <v>13.56827</v>
      </c>
      <c r="F52" s="53">
        <v>21.9778609</v>
      </c>
      <c r="G52" s="53">
        <v>3.4837259999999999</v>
      </c>
      <c r="H52" s="53">
        <v>21.111160000000002</v>
      </c>
      <c r="I52" s="57">
        <v>7.1214040000000001</v>
      </c>
      <c r="J52" s="53">
        <v>13.543812831531371</v>
      </c>
      <c r="K52" s="52"/>
      <c r="L52" s="52"/>
      <c r="M52" s="52">
        <v>522</v>
      </c>
      <c r="N52" s="52">
        <v>0.2847821580159085</v>
      </c>
      <c r="O52" s="52">
        <v>23.940149625935163</v>
      </c>
      <c r="P52" s="52">
        <v>13.600000000000001</v>
      </c>
      <c r="Q52" s="52">
        <v>60.416666666666664</v>
      </c>
      <c r="R52" s="52">
        <v>40.869565217391305</v>
      </c>
      <c r="S52" s="52">
        <v>11.743772241992882</v>
      </c>
      <c r="T52" s="68">
        <v>587</v>
      </c>
      <c r="U52" s="52"/>
      <c r="V52" s="52"/>
      <c r="W52" s="68">
        <v>96021</v>
      </c>
      <c r="X52" s="52">
        <v>52.473645956860793</v>
      </c>
      <c r="Y52" s="52">
        <v>54.235412695282541</v>
      </c>
      <c r="Z52" s="52">
        <v>6.9959085489792381</v>
      </c>
      <c r="AA52" s="52">
        <v>66</v>
      </c>
      <c r="AB52" s="68">
        <v>938</v>
      </c>
      <c r="AC52" s="68">
        <v>4834</v>
      </c>
      <c r="AD52" s="68">
        <v>5838</v>
      </c>
      <c r="AE52" s="68">
        <v>37</v>
      </c>
      <c r="AF52" s="52"/>
      <c r="AG52" s="53">
        <v>3</v>
      </c>
      <c r="AH52" s="53">
        <v>15.1</v>
      </c>
      <c r="AI52" s="52">
        <v>4.7193421523060408</v>
      </c>
      <c r="AJ52" s="53">
        <v>1.7443930224279143</v>
      </c>
      <c r="AK52" s="53">
        <v>2.7313120752744382</v>
      </c>
      <c r="AL52" s="53">
        <v>17.361939076318375</v>
      </c>
      <c r="AM52" s="53">
        <v>6.0964453737584945</v>
      </c>
      <c r="AN52" s="53">
        <v>63.89884637945643</v>
      </c>
      <c r="AO52" s="53">
        <v>64.196028434554165</v>
      </c>
      <c r="AP52" s="53"/>
      <c r="AQ52" s="53">
        <v>6.0964453737584945</v>
      </c>
      <c r="AR52" s="53">
        <v>2</v>
      </c>
      <c r="AS52" s="53">
        <v>46.912059994896879</v>
      </c>
      <c r="AT52" s="53">
        <v>20.167577493594891</v>
      </c>
      <c r="AU52" s="53">
        <v>9.2486502081358442</v>
      </c>
      <c r="AV52" s="53"/>
      <c r="AW52" s="53"/>
      <c r="AX52" s="53"/>
      <c r="AY52" s="53"/>
      <c r="AZ52" s="53"/>
      <c r="BA52" s="52">
        <v>754.31112451009949</v>
      </c>
      <c r="BB52" s="53">
        <v>618.60774818401933</v>
      </c>
      <c r="BC52" s="53">
        <v>922.86051212938003</v>
      </c>
      <c r="BD52" s="53">
        <v>769.60160222218656</v>
      </c>
      <c r="BE52" s="53">
        <v>1042</v>
      </c>
      <c r="BF52" s="53">
        <v>11.522900145654637</v>
      </c>
      <c r="BG52" s="54">
        <v>4.1862155404831114</v>
      </c>
      <c r="BH52" s="53"/>
      <c r="BI52" s="53"/>
      <c r="BJ52" s="53"/>
      <c r="BK52" s="53">
        <v>67.12003388907381</v>
      </c>
      <c r="BL52" s="53">
        <v>2.1513510242367393</v>
      </c>
      <c r="BM52" s="53">
        <v>1.5</v>
      </c>
      <c r="BN52" s="53">
        <v>14.061425160846518</v>
      </c>
      <c r="BO52" s="53">
        <v>13.975704456853153</v>
      </c>
      <c r="BP52" s="53">
        <v>0.19176758372844502</v>
      </c>
      <c r="BQ52" s="53">
        <v>8.9072355533147416</v>
      </c>
      <c r="BR52" s="53"/>
      <c r="BS52" s="53"/>
      <c r="BT52" s="53"/>
      <c r="BU52" s="53">
        <v>21.44229</v>
      </c>
      <c r="BV52" s="53">
        <v>5.097690838924045</v>
      </c>
      <c r="BW52" s="53">
        <v>6.9349119034987288</v>
      </c>
      <c r="BX52" s="53">
        <v>6.7640242370089076</v>
      </c>
      <c r="BY52" s="53">
        <v>2.7018121911037891</v>
      </c>
      <c r="BZ52" s="53">
        <v>1.0582749280987351</v>
      </c>
      <c r="CA52" s="53">
        <v>5.076368916315305</v>
      </c>
      <c r="CB52" s="53">
        <v>3.981794320498143</v>
      </c>
      <c r="CC52" s="53">
        <v>1.1018345293608467</v>
      </c>
      <c r="CD52" s="53">
        <v>6.5847597241225255</v>
      </c>
      <c r="CE52" s="58">
        <v>22.30922</v>
      </c>
      <c r="CF52" s="58"/>
      <c r="CG52" s="58"/>
      <c r="CH52" s="58"/>
      <c r="CI52" s="58"/>
      <c r="CJ52" s="58"/>
      <c r="CK52" s="58"/>
      <c r="CL52" s="58"/>
      <c r="CM52" s="58"/>
      <c r="CN52" s="58"/>
      <c r="CO52" s="53">
        <v>41.21</v>
      </c>
      <c r="CP52" s="53">
        <v>4.1900000000000004</v>
      </c>
      <c r="CQ52" s="53">
        <v>14.5</v>
      </c>
      <c r="CR52" s="55">
        <v>6.5</v>
      </c>
      <c r="CS52" s="53">
        <v>5.263979</v>
      </c>
      <c r="CT52" s="53">
        <v>3.15</v>
      </c>
      <c r="CU52" s="53">
        <v>17.04419</v>
      </c>
      <c r="CV52" s="53">
        <v>45.14</v>
      </c>
      <c r="CW52" s="55">
        <v>7.1185450000000001</v>
      </c>
      <c r="CX52" s="55">
        <v>131.65651404991158</v>
      </c>
      <c r="CY52" s="89">
        <v>6735.6062094714089</v>
      </c>
      <c r="CZ52" s="89">
        <v>4574.081351935547</v>
      </c>
      <c r="DA52" s="89">
        <v>825.30949105914715</v>
      </c>
      <c r="DB52" s="89">
        <v>255.45293770878365</v>
      </c>
      <c r="DC52" s="89">
        <v>418.54981332285325</v>
      </c>
      <c r="DD52" s="53">
        <v>41.8</v>
      </c>
      <c r="DE52" s="58"/>
      <c r="DF52" s="58"/>
      <c r="DG52" s="58"/>
      <c r="DH52" s="58"/>
      <c r="DI52" s="89">
        <v>30828.281230484768</v>
      </c>
      <c r="DJ52" s="53">
        <v>61.126271396675754</v>
      </c>
      <c r="DK52" s="53">
        <v>64.81481481481481</v>
      </c>
      <c r="DL52" s="53">
        <v>15.1</v>
      </c>
      <c r="DM52" s="53">
        <v>7</v>
      </c>
      <c r="DN52" s="53"/>
      <c r="DO52" s="53"/>
      <c r="DP52" s="53"/>
      <c r="DQ52" s="53"/>
      <c r="DR52" s="53"/>
      <c r="DS52" s="89">
        <v>39282.360543201212</v>
      </c>
      <c r="DT52" s="53">
        <v>1.2939808083745274</v>
      </c>
      <c r="DU52" s="53">
        <v>2.7313120752744382</v>
      </c>
      <c r="DV52" s="53">
        <v>6.0964453737584945</v>
      </c>
      <c r="DW52" s="53">
        <v>10.548967940272288</v>
      </c>
      <c r="DX52" s="53"/>
      <c r="DY52" s="53"/>
      <c r="DZ52" s="53"/>
      <c r="EA52" s="53"/>
      <c r="EB52" s="53"/>
      <c r="EC52" s="53">
        <v>22.102460055795081</v>
      </c>
      <c r="ED52" s="53">
        <v>9.2486502081358442</v>
      </c>
      <c r="EE52" s="53">
        <v>5.1858470608625256</v>
      </c>
      <c r="EF52" s="53">
        <v>1.1109685017040376</v>
      </c>
      <c r="EG52" s="53">
        <v>2986.044362292052</v>
      </c>
      <c r="EH52" s="53">
        <v>1317.4812030075188</v>
      </c>
      <c r="EI52" s="53">
        <v>946.15838082137941</v>
      </c>
      <c r="EJ52" s="53"/>
      <c r="EK52" s="53"/>
      <c r="EL52" s="53"/>
      <c r="EM52" s="89">
        <v>34516.08489289206</v>
      </c>
      <c r="EN52" s="53">
        <v>75.869585381690001</v>
      </c>
      <c r="EO52" s="53">
        <v>12.39931657310227</v>
      </c>
      <c r="EP52" s="53">
        <v>48.354267443110253</v>
      </c>
      <c r="EQ52" s="53">
        <v>9.3291167833747455</v>
      </c>
      <c r="ER52" s="53">
        <v>13.136253859557948</v>
      </c>
      <c r="ES52" s="53">
        <v>23.556120595713768</v>
      </c>
      <c r="ET52" s="53">
        <v>1070.4243353783231</v>
      </c>
      <c r="EU52" s="53"/>
      <c r="EV52" s="53"/>
      <c r="EW52" s="53">
        <v>71.886428076089175</v>
      </c>
      <c r="EX52" s="53">
        <v>10.170161972833819</v>
      </c>
      <c r="EY52" s="53">
        <v>15.102693654860502</v>
      </c>
      <c r="EZ52" s="53">
        <v>-4.0392197616537571</v>
      </c>
      <c r="FA52" s="53">
        <v>39.408083773470601</v>
      </c>
      <c r="FB52" s="53">
        <v>6.441644538326126</v>
      </c>
      <c r="FC52" s="53">
        <v>76.32467036372411</v>
      </c>
      <c r="FD52" s="53">
        <v>32.806147032358254</v>
      </c>
      <c r="FE52" s="53">
        <v>81.183720263685871</v>
      </c>
      <c r="FF52" s="53">
        <v>418.54981332285325</v>
      </c>
      <c r="FG52" s="53">
        <v>22.064962170623534</v>
      </c>
      <c r="FH52" s="53">
        <v>5.0406504065040654</v>
      </c>
      <c r="FI52" s="53">
        <v>12.313602301112709</v>
      </c>
      <c r="FJ52" s="53">
        <v>2.987644510037653</v>
      </c>
      <c r="FK52" s="53">
        <v>79.095948988666251</v>
      </c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2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64"/>
      <c r="GN52" s="58"/>
      <c r="GO52" s="58"/>
      <c r="GP52" s="58"/>
      <c r="GQ52" s="58"/>
      <c r="GR52" s="53"/>
      <c r="GS52" s="52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9"/>
      <c r="HF52" s="59"/>
      <c r="HG52" s="59"/>
      <c r="HH52" s="59"/>
      <c r="HI52" s="59"/>
      <c r="HJ52" s="59"/>
      <c r="HK52" s="59"/>
      <c r="HL52" s="59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</row>
    <row r="53" spans="1:235" ht="20.25" customHeight="1">
      <c r="A53" s="19">
        <v>50</v>
      </c>
      <c r="B53" s="47" t="s">
        <v>104</v>
      </c>
      <c r="C53">
        <v>126486</v>
      </c>
      <c r="D53" s="53">
        <v>9.6242059999999992</v>
      </c>
      <c r="E53" s="53">
        <v>13.091530000000001</v>
      </c>
      <c r="F53" s="53">
        <v>13.968767</v>
      </c>
      <c r="G53" s="53"/>
      <c r="H53" s="53">
        <v>20.73657</v>
      </c>
      <c r="I53" s="57"/>
      <c r="J53" s="53">
        <v>12.600840465016411</v>
      </c>
      <c r="K53" s="52"/>
      <c r="L53" s="52"/>
      <c r="M53" s="52">
        <v>571</v>
      </c>
      <c r="N53" s="52">
        <v>0.48774654263724809</v>
      </c>
      <c r="O53" s="52">
        <v>23.333333333333332</v>
      </c>
      <c r="P53" s="52">
        <v>13.974591651542651</v>
      </c>
      <c r="Q53" s="52">
        <v>63.896848137535819</v>
      </c>
      <c r="R53" s="52">
        <v>44.444444444444443</v>
      </c>
      <c r="S53" s="52">
        <v>7.931034482758621</v>
      </c>
      <c r="T53" s="68">
        <v>796</v>
      </c>
      <c r="U53" s="52"/>
      <c r="V53" s="52"/>
      <c r="W53" s="68">
        <v>33871</v>
      </c>
      <c r="X53" s="52">
        <v>28.877256102239684</v>
      </c>
      <c r="Y53" s="52">
        <v>29.320002049215319</v>
      </c>
      <c r="Z53" s="52">
        <v>3.4131849553963449</v>
      </c>
      <c r="AA53" s="52">
        <v>52</v>
      </c>
      <c r="AB53" s="68">
        <v>495</v>
      </c>
      <c r="AC53" s="68">
        <v>957</v>
      </c>
      <c r="AD53" s="68">
        <v>1504</v>
      </c>
      <c r="AE53" s="68">
        <v>46</v>
      </c>
      <c r="AF53" s="52"/>
      <c r="AG53" s="53">
        <v>2.4</v>
      </c>
      <c r="AH53" s="53">
        <v>13.4</v>
      </c>
      <c r="AI53" s="52">
        <v>5.2058111380145249</v>
      </c>
      <c r="AJ53" s="53">
        <v>2.2741241548862945</v>
      </c>
      <c r="AK53" s="53">
        <v>3.7962712780329646</v>
      </c>
      <c r="AL53" s="53">
        <v>20.304063071016486</v>
      </c>
      <c r="AM53" s="53">
        <v>7.4737409103151089</v>
      </c>
      <c r="AN53" s="53">
        <v>50.315393906858141</v>
      </c>
      <c r="AO53" s="53">
        <v>54.369930645350884</v>
      </c>
      <c r="AP53" s="53"/>
      <c r="AQ53" s="53">
        <v>7.4737409103151089</v>
      </c>
      <c r="AR53" s="53">
        <v>3.9</v>
      </c>
      <c r="AS53" s="53">
        <v>48.545999714435297</v>
      </c>
      <c r="AT53" s="53">
        <v>17.410897173289637</v>
      </c>
      <c r="AU53" s="53">
        <v>8.0388219544846056</v>
      </c>
      <c r="AV53" s="53"/>
      <c r="AW53" s="53"/>
      <c r="AX53" s="53"/>
      <c r="AY53" s="53"/>
      <c r="AZ53" s="53"/>
      <c r="BA53" s="52">
        <v>955.00071952798965</v>
      </c>
      <c r="BB53" s="53">
        <v>788.62651646447136</v>
      </c>
      <c r="BC53" s="53">
        <v>1152.7674591381872</v>
      </c>
      <c r="BD53" s="53">
        <v>862.48858921942553</v>
      </c>
      <c r="BE53" s="53">
        <v>1041</v>
      </c>
      <c r="BF53" s="53">
        <v>8.3727049817594636</v>
      </c>
      <c r="BG53" s="54">
        <v>4.3642226202540177</v>
      </c>
      <c r="BH53" s="53"/>
      <c r="BI53" s="53"/>
      <c r="BJ53" s="53"/>
      <c r="BK53" s="53">
        <v>66.036137177233158</v>
      </c>
      <c r="BL53" s="53">
        <v>4.077612319684806</v>
      </c>
      <c r="BM53" s="53">
        <v>1.4000000000000001</v>
      </c>
      <c r="BN53" s="53">
        <v>11.857858700225682</v>
      </c>
      <c r="BO53" s="53">
        <v>10.900917334264419</v>
      </c>
      <c r="BP53" s="53">
        <v>0.15252621544327929</v>
      </c>
      <c r="BQ53" s="53">
        <v>2.6344297813669488</v>
      </c>
      <c r="BR53" s="53"/>
      <c r="BS53" s="53"/>
      <c r="BT53" s="53"/>
      <c r="BU53" s="53">
        <v>19.477889999999999</v>
      </c>
      <c r="BV53" s="53">
        <v>5.5825420684092828</v>
      </c>
      <c r="BW53" s="53">
        <v>8.1109307121857022</v>
      </c>
      <c r="BX53" s="53">
        <v>8.4962043090964947</v>
      </c>
      <c r="BY53" s="53">
        <v>3.0347974900171137</v>
      </c>
      <c r="BZ53" s="53">
        <v>0.95660186932291902</v>
      </c>
      <c r="CA53" s="53">
        <v>4.6022203694765018</v>
      </c>
      <c r="CB53" s="53">
        <v>3.9738470314625478</v>
      </c>
      <c r="CC53" s="53">
        <v>1.2549914432401599</v>
      </c>
      <c r="CD53" s="53">
        <v>9.0087322831190484</v>
      </c>
      <c r="CE53" s="58">
        <v>21.210940000000001</v>
      </c>
      <c r="CF53" s="58"/>
      <c r="CG53" s="58"/>
      <c r="CH53" s="58"/>
      <c r="CI53" s="58"/>
      <c r="CJ53" s="58"/>
      <c r="CK53" s="58"/>
      <c r="CL53" s="58"/>
      <c r="CM53" s="58"/>
      <c r="CN53" s="58"/>
      <c r="CO53" s="53">
        <v>47.47</v>
      </c>
      <c r="CP53" s="53">
        <v>4.38</v>
      </c>
      <c r="CQ53" s="53">
        <v>14.1</v>
      </c>
      <c r="CR53" s="55">
        <v>6.4</v>
      </c>
      <c r="CS53" s="53">
        <v>6.7213450000000003</v>
      </c>
      <c r="CT53" s="53">
        <v>4.67</v>
      </c>
      <c r="CU53" s="53">
        <v>16.097329999999999</v>
      </c>
      <c r="CV53" s="53">
        <v>64.17</v>
      </c>
      <c r="CW53" s="55">
        <v>11.004440000000001</v>
      </c>
      <c r="CX53" s="55">
        <v>143.09884097844821</v>
      </c>
      <c r="CY53" s="89">
        <v>6822.0988884145281</v>
      </c>
      <c r="CZ53" s="89">
        <v>4480.3377448887622</v>
      </c>
      <c r="DA53" s="89">
        <v>914.72574039814685</v>
      </c>
      <c r="DB53" s="89">
        <v>344.70218047847192</v>
      </c>
      <c r="DC53" s="89">
        <v>434.83073225495315</v>
      </c>
      <c r="DD53" s="53">
        <v>43.1</v>
      </c>
      <c r="DE53" s="58"/>
      <c r="DF53" s="58"/>
      <c r="DG53" s="58"/>
      <c r="DH53" s="58"/>
      <c r="DI53" s="89">
        <v>19657.933812737676</v>
      </c>
      <c r="DJ53" s="53">
        <v>73.109553670232387</v>
      </c>
      <c r="DK53" s="53">
        <v>63.589743589743584</v>
      </c>
      <c r="DL53" s="53">
        <v>13.4</v>
      </c>
      <c r="DM53" s="53">
        <v>8.5</v>
      </c>
      <c r="DN53" s="53"/>
      <c r="DO53" s="53"/>
      <c r="DP53" s="53"/>
      <c r="DQ53" s="53"/>
      <c r="DR53" s="53"/>
      <c r="DS53" s="89">
        <v>19740.255981114351</v>
      </c>
      <c r="DT53" s="53">
        <v>1.7776523702031601</v>
      </c>
      <c r="DU53" s="53">
        <v>3.7962712780329646</v>
      </c>
      <c r="DV53" s="53">
        <v>7.4737409103151089</v>
      </c>
      <c r="DW53" s="53">
        <v>7.2049296887343974</v>
      </c>
      <c r="DX53" s="53"/>
      <c r="DY53" s="53"/>
      <c r="DZ53" s="53"/>
      <c r="EA53" s="53"/>
      <c r="EB53" s="53"/>
      <c r="EC53" s="53">
        <v>23.528217620787657</v>
      </c>
      <c r="ED53" s="53">
        <v>8.0388219544846056</v>
      </c>
      <c r="EE53" s="53">
        <v>8.8912448915218274</v>
      </c>
      <c r="EF53" s="53">
        <v>1.2501627373145416</v>
      </c>
      <c r="EG53" s="53">
        <v>3495.4545454545455</v>
      </c>
      <c r="EH53" s="53">
        <v>1448.1236203090507</v>
      </c>
      <c r="EI53" s="53">
        <v>1072.0554053413025</v>
      </c>
      <c r="EJ53" s="53"/>
      <c r="EK53" s="53"/>
      <c r="EL53" s="53"/>
      <c r="EM53" s="89">
        <v>21759.761382452467</v>
      </c>
      <c r="EN53" s="53">
        <v>80.250886641271507</v>
      </c>
      <c r="EO53" s="53">
        <v>14.002490660024907</v>
      </c>
      <c r="EP53" s="53">
        <v>49.931613720551951</v>
      </c>
      <c r="EQ53" s="53">
        <v>10.545978545124619</v>
      </c>
      <c r="ER53" s="53">
        <v>11.610038417402585</v>
      </c>
      <c r="ES53" s="53">
        <v>24.959192758569522</v>
      </c>
      <c r="ET53" s="53">
        <v>1287.2431506849316</v>
      </c>
      <c r="EU53" s="53"/>
      <c r="EV53" s="53"/>
      <c r="EW53" s="53">
        <v>26.291355389541078</v>
      </c>
      <c r="EX53" s="53">
        <v>17.282479637093516</v>
      </c>
      <c r="EY53" s="53">
        <v>10.586830714909969</v>
      </c>
      <c r="EZ53" s="53">
        <v>1.258479853542835</v>
      </c>
      <c r="FA53" s="53">
        <v>34.906293062394454</v>
      </c>
      <c r="FB53" s="53">
        <v>4.4863263537601981</v>
      </c>
      <c r="FC53" s="53">
        <v>74.392820626209996</v>
      </c>
      <c r="FD53" s="53">
        <v>37.267171405429316</v>
      </c>
      <c r="FE53" s="53">
        <v>80.375647668393782</v>
      </c>
      <c r="FF53" s="53">
        <v>434.83073225495315</v>
      </c>
      <c r="FG53" s="53">
        <v>23.768085552526735</v>
      </c>
      <c r="FH53" s="53">
        <v>7.1791972866025997</v>
      </c>
      <c r="FI53" s="53">
        <v>14.910981383055965</v>
      </c>
      <c r="FJ53" s="53">
        <v>3.1773692312160553</v>
      </c>
      <c r="FK53" s="53">
        <v>77.258865557201361</v>
      </c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2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64"/>
      <c r="GN53" s="58"/>
      <c r="GO53" s="58"/>
      <c r="GP53" s="58"/>
      <c r="GQ53" s="58"/>
      <c r="GR53" s="53"/>
      <c r="GS53" s="52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9"/>
      <c r="HF53" s="59"/>
      <c r="HG53" s="59"/>
      <c r="HH53" s="59"/>
      <c r="HI53" s="59"/>
      <c r="HJ53" s="59"/>
      <c r="HK53" s="59"/>
      <c r="HL53" s="59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</row>
    <row r="54" spans="1:235" ht="20.25" customHeight="1">
      <c r="A54" s="19">
        <v>51</v>
      </c>
      <c r="B54" s="47" t="s">
        <v>105</v>
      </c>
      <c r="C54">
        <v>39092</v>
      </c>
      <c r="D54" s="53">
        <v>7.5899789999999996</v>
      </c>
      <c r="E54" s="53">
        <v>14.846780000000001</v>
      </c>
      <c r="F54" s="53">
        <v>17.246739999999999</v>
      </c>
      <c r="G54" s="53">
        <v>0.90639029999999998</v>
      </c>
      <c r="H54" s="53">
        <v>17.841899999999999</v>
      </c>
      <c r="I54" s="57">
        <v>8.9097449999999991</v>
      </c>
      <c r="J54" s="53">
        <v>15.185498659895613</v>
      </c>
      <c r="K54" s="52"/>
      <c r="L54" s="52"/>
      <c r="M54" s="52">
        <v>550</v>
      </c>
      <c r="N54" s="52">
        <v>1.5551659786235368</v>
      </c>
      <c r="O54" s="52">
        <v>37.304075235109721</v>
      </c>
      <c r="P54" s="52">
        <v>5.1660516605166054</v>
      </c>
      <c r="Q54" s="52">
        <v>32.550335570469798</v>
      </c>
      <c r="R54" s="52">
        <v>40.782122905027933</v>
      </c>
      <c r="S54" s="52">
        <v>6.1224489795918364</v>
      </c>
      <c r="T54" s="68">
        <v>762</v>
      </c>
      <c r="U54" s="52"/>
      <c r="V54" s="52"/>
      <c r="W54" s="68">
        <v>5368</v>
      </c>
      <c r="X54" s="52">
        <v>15.06426446652074</v>
      </c>
      <c r="Y54" s="52">
        <v>8.1731306583212273</v>
      </c>
      <c r="Z54" s="52">
        <v>0.44377125850340132</v>
      </c>
      <c r="AA54" s="52">
        <v>3</v>
      </c>
      <c r="AB54" s="68">
        <v>43</v>
      </c>
      <c r="AC54" s="68">
        <v>165</v>
      </c>
      <c r="AD54" s="68">
        <v>211</v>
      </c>
      <c r="AE54" s="68">
        <v>0</v>
      </c>
      <c r="AF54" s="52"/>
      <c r="AG54" s="53">
        <v>2.1</v>
      </c>
      <c r="AH54" s="53">
        <v>22</v>
      </c>
      <c r="AI54" s="52">
        <v>3.6666666666666572</v>
      </c>
      <c r="AJ54" s="53">
        <v>1.3559322033898269</v>
      </c>
      <c r="AK54" s="53">
        <v>12.933406714364338</v>
      </c>
      <c r="AL54" s="53">
        <v>33.008130081300813</v>
      </c>
      <c r="AM54" s="53">
        <v>12.068019747668677</v>
      </c>
      <c r="AN54" s="53">
        <v>31.803278688524589</v>
      </c>
      <c r="AO54" s="53">
        <v>24.70334412081985</v>
      </c>
      <c r="AP54" s="53"/>
      <c r="AQ54" s="53">
        <v>12.068019747668677</v>
      </c>
      <c r="AR54" s="53">
        <v>3.2</v>
      </c>
      <c r="AS54" s="53">
        <v>30.191392853191722</v>
      </c>
      <c r="AT54" s="53">
        <v>26.252878605110208</v>
      </c>
      <c r="AU54" s="53">
        <v>5.4717794054286939</v>
      </c>
      <c r="AV54" s="53"/>
      <c r="AW54" s="53"/>
      <c r="AX54" s="53"/>
      <c r="AY54" s="53"/>
      <c r="AZ54" s="53"/>
      <c r="BA54" s="52">
        <v>801.80604632901452</v>
      </c>
      <c r="BB54" s="53">
        <v>653.23938506588581</v>
      </c>
      <c r="BC54" s="53">
        <v>1036.0860513532268</v>
      </c>
      <c r="BD54" s="53">
        <v>356.40809823944988</v>
      </c>
      <c r="BE54" s="53">
        <v>1017</v>
      </c>
      <c r="BF54" s="53">
        <v>10.031088082901555</v>
      </c>
      <c r="BG54" s="54">
        <v>4.9129949820836583</v>
      </c>
      <c r="BH54" s="53"/>
      <c r="BI54" s="53"/>
      <c r="BJ54" s="53"/>
      <c r="BK54" s="53">
        <v>80.489820449252505</v>
      </c>
      <c r="BL54" s="53">
        <v>2.2011869882052437</v>
      </c>
      <c r="BM54" s="53">
        <v>32.9</v>
      </c>
      <c r="BN54" s="53">
        <v>6.3671622495151903</v>
      </c>
      <c r="BO54" s="53">
        <v>17.63385331067429</v>
      </c>
      <c r="BP54" s="53">
        <v>0.15782353825341952</v>
      </c>
      <c r="BQ54" s="53">
        <v>2.4976086725475608</v>
      </c>
      <c r="BR54" s="53"/>
      <c r="BS54" s="53"/>
      <c r="BT54" s="53"/>
      <c r="BU54" s="53">
        <v>21.483689999999999</v>
      </c>
      <c r="BV54" s="53">
        <v>5.4837075806179305</v>
      </c>
      <c r="BW54" s="53">
        <v>10.614138735986629</v>
      </c>
      <c r="BX54" s="53">
        <v>10.648721865183434</v>
      </c>
      <c r="BY54" s="53">
        <v>3.3660912418225308</v>
      </c>
      <c r="BZ54" s="53">
        <v>0.74065535029827945</v>
      </c>
      <c r="CA54" s="53">
        <v>5.3747946626703937</v>
      </c>
      <c r="CB54" s="53">
        <v>4.4496959566558116</v>
      </c>
      <c r="CC54" s="53">
        <v>2.5620334879967723</v>
      </c>
      <c r="CD54" s="53">
        <v>11.101184472174991</v>
      </c>
      <c r="CE54" s="58">
        <v>23.086379999999998</v>
      </c>
      <c r="CF54" s="58"/>
      <c r="CG54" s="58"/>
      <c r="CH54" s="58"/>
      <c r="CI54" s="58"/>
      <c r="CJ54" s="58"/>
      <c r="CK54" s="58"/>
      <c r="CL54" s="58"/>
      <c r="CM54" s="58"/>
      <c r="CN54" s="58"/>
      <c r="CO54" s="53">
        <v>40.72</v>
      </c>
      <c r="CP54" s="53">
        <v>6.55</v>
      </c>
      <c r="CQ54" s="53">
        <v>23.7</v>
      </c>
      <c r="CR54" s="55">
        <v>17.7</v>
      </c>
      <c r="CS54" s="53">
        <v>5.667497</v>
      </c>
      <c r="CT54" s="53">
        <v>2.39</v>
      </c>
      <c r="CU54" s="53">
        <v>31.37726</v>
      </c>
      <c r="CV54" s="53">
        <v>67.23</v>
      </c>
      <c r="CW54" s="55">
        <v>13.767469999999999</v>
      </c>
      <c r="CX54" s="55">
        <v>186.73897472628673</v>
      </c>
      <c r="CY54" s="89">
        <v>6638.1868412974518</v>
      </c>
      <c r="CZ54" s="89">
        <v>3159.2141614652614</v>
      </c>
      <c r="DA54" s="89">
        <v>1294.3824823493298</v>
      </c>
      <c r="DB54" s="89">
        <v>327.43272280773562</v>
      </c>
      <c r="DC54" s="89">
        <v>593.47181008902078</v>
      </c>
      <c r="DD54" s="53">
        <v>36.9</v>
      </c>
      <c r="DE54" s="58"/>
      <c r="DF54" s="58"/>
      <c r="DG54" s="58"/>
      <c r="DH54" s="58"/>
      <c r="DI54" s="89">
        <v>8127.8053983517348</v>
      </c>
      <c r="DJ54" s="53">
        <v>78</v>
      </c>
      <c r="DK54" s="53">
        <v>42.553191489361701</v>
      </c>
      <c r="DL54" s="53">
        <v>22</v>
      </c>
      <c r="DM54" s="53">
        <v>17.899999999999999</v>
      </c>
      <c r="DN54" s="53"/>
      <c r="DO54" s="53"/>
      <c r="DP54" s="53"/>
      <c r="DQ54" s="53"/>
      <c r="DR54" s="53"/>
      <c r="DS54" s="89">
        <v>6195.6618273516115</v>
      </c>
      <c r="DT54" s="53">
        <v>6.2937062937062942</v>
      </c>
      <c r="DU54" s="53">
        <v>12.933406714364338</v>
      </c>
      <c r="DV54" s="53">
        <v>12.068019747668677</v>
      </c>
      <c r="DW54" s="53">
        <v>6.2695924764890272</v>
      </c>
      <c r="DX54" s="53"/>
      <c r="DY54" s="53"/>
      <c r="DZ54" s="53"/>
      <c r="EA54" s="53"/>
      <c r="EB54" s="53"/>
      <c r="EC54" s="53">
        <v>25.266168758938502</v>
      </c>
      <c r="ED54" s="53">
        <v>5.4717794054286939</v>
      </c>
      <c r="EE54" s="53">
        <v>40.940389500127573</v>
      </c>
      <c r="EF54" s="53">
        <v>1.9319756192906488</v>
      </c>
      <c r="EG54" s="53">
        <v>2657.5292397660819</v>
      </c>
      <c r="EH54" s="53">
        <v>1237.1621621621621</v>
      </c>
      <c r="EI54" s="53">
        <v>1588.5603192469046</v>
      </c>
      <c r="EJ54" s="53"/>
      <c r="EK54" s="53"/>
      <c r="EL54" s="53"/>
      <c r="EM54" s="89">
        <v>7163.1532928286961</v>
      </c>
      <c r="EN54" s="53">
        <v>79.353077084646088</v>
      </c>
      <c r="EO54" s="53">
        <v>15.590947191953058</v>
      </c>
      <c r="EP54" s="53">
        <v>53.328469234692314</v>
      </c>
      <c r="EQ54" s="53">
        <v>10.326472675656493</v>
      </c>
      <c r="ER54" s="53">
        <v>18.661971830985916</v>
      </c>
      <c r="ES54" s="53">
        <v>18.955223880597014</v>
      </c>
      <c r="ET54" s="53">
        <v>1037.6984126984128</v>
      </c>
      <c r="EU54" s="53"/>
      <c r="EV54" s="53"/>
      <c r="EW54" s="53">
        <v>95.232936078006503</v>
      </c>
      <c r="EX54" s="53">
        <v>75.201613796038913</v>
      </c>
      <c r="EY54" s="53">
        <v>14.388323067275547</v>
      </c>
      <c r="EZ54" s="53">
        <v>22.652087668775639</v>
      </c>
      <c r="FA54" s="53">
        <v>60.246913035873618</v>
      </c>
      <c r="FB54" s="53">
        <v>4.0810821750535302</v>
      </c>
      <c r="FC54" s="53">
        <v>79.222636328759165</v>
      </c>
      <c r="FD54" s="53">
        <v>44.149831029765657</v>
      </c>
      <c r="FE54" s="53">
        <v>78.225298930144746</v>
      </c>
      <c r="FF54" s="53">
        <v>593.47181008902078</v>
      </c>
      <c r="FG54" s="53">
        <v>8.5536547433903571</v>
      </c>
      <c r="FH54" s="53">
        <v>3.2378580323785799</v>
      </c>
      <c r="FI54" s="53">
        <v>5.0767040961568872</v>
      </c>
      <c r="FJ54" s="53">
        <v>2.4891689641591177</v>
      </c>
      <c r="FK54" s="53">
        <v>86.577392674281214</v>
      </c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2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64"/>
      <c r="GN54" s="58"/>
      <c r="GO54" s="58"/>
      <c r="GP54" s="58"/>
      <c r="GQ54" s="58"/>
      <c r="GR54" s="53"/>
      <c r="GS54" s="52"/>
      <c r="GT54" s="53"/>
      <c r="GU54" s="53"/>
      <c r="GV54" s="53"/>
      <c r="GW54" s="53"/>
      <c r="GX54" s="53"/>
      <c r="GY54" s="53"/>
      <c r="GZ54" s="53"/>
      <c r="HA54" s="53"/>
      <c r="HB54" s="53"/>
      <c r="HC54" s="53"/>
      <c r="HD54" s="53"/>
      <c r="HE54" s="59"/>
      <c r="HF54" s="59"/>
      <c r="HG54" s="59"/>
      <c r="HH54" s="59"/>
      <c r="HI54" s="59"/>
      <c r="HJ54" s="59"/>
      <c r="HK54" s="59"/>
      <c r="HL54" s="59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</row>
    <row r="55" spans="1:235" ht="20.25" customHeight="1">
      <c r="A55" s="19">
        <v>52</v>
      </c>
      <c r="B55" s="47" t="s">
        <v>106</v>
      </c>
      <c r="C55">
        <v>181223</v>
      </c>
      <c r="D55" s="53">
        <v>12.998760000000001</v>
      </c>
      <c r="E55" s="53">
        <v>18.43018</v>
      </c>
      <c r="F55" s="53">
        <v>18.759672000000002</v>
      </c>
      <c r="G55" s="53">
        <v>6.1039440000000003</v>
      </c>
      <c r="H55" s="53">
        <v>29.020209999999999</v>
      </c>
      <c r="I55" s="57">
        <v>7.250121</v>
      </c>
      <c r="J55" s="53">
        <v>13.188442667635837</v>
      </c>
      <c r="K55" s="52"/>
      <c r="L55" s="52"/>
      <c r="M55" s="52">
        <v>1088</v>
      </c>
      <c r="N55" s="52">
        <v>0.6645329945518067</v>
      </c>
      <c r="O55" s="52">
        <v>22.688039457459926</v>
      </c>
      <c r="P55" s="52">
        <v>18.855534709193243</v>
      </c>
      <c r="Q55" s="52">
        <v>70.206896551724142</v>
      </c>
      <c r="R55" s="52">
        <v>54.782608695652172</v>
      </c>
      <c r="S55" s="52">
        <v>5.7335581787521077</v>
      </c>
      <c r="T55" s="68">
        <v>836</v>
      </c>
      <c r="U55" s="52"/>
      <c r="V55" s="52"/>
      <c r="W55" s="68">
        <v>56436</v>
      </c>
      <c r="X55" s="52">
        <v>34.37781730464657</v>
      </c>
      <c r="Y55" s="52">
        <v>36.135187798158974</v>
      </c>
      <c r="Z55" s="52">
        <v>4.1574023821612194</v>
      </c>
      <c r="AA55" s="52">
        <v>105</v>
      </c>
      <c r="AB55" s="68">
        <v>849</v>
      </c>
      <c r="AC55" s="68">
        <v>2313</v>
      </c>
      <c r="AD55" s="68">
        <v>3267</v>
      </c>
      <c r="AE55" s="68">
        <v>169</v>
      </c>
      <c r="AF55" s="52"/>
      <c r="AG55" s="53">
        <v>4</v>
      </c>
      <c r="AH55" s="53">
        <v>20</v>
      </c>
      <c r="AI55" s="52">
        <v>12.689804772234268</v>
      </c>
      <c r="AJ55" s="53">
        <v>5.8693244739756381</v>
      </c>
      <c r="AK55" s="53">
        <v>3.908219868885527</v>
      </c>
      <c r="AL55" s="53">
        <v>18.859383769835773</v>
      </c>
      <c r="AM55" s="53">
        <v>9.27219183845183</v>
      </c>
      <c r="AN55" s="53">
        <v>51.049769970723545</v>
      </c>
      <c r="AO55" s="53">
        <v>57.836889704225804</v>
      </c>
      <c r="AP55" s="53"/>
      <c r="AQ55" s="53">
        <v>9.27219183845183</v>
      </c>
      <c r="AR55" s="53">
        <v>4.8</v>
      </c>
      <c r="AS55" s="53">
        <v>49.210152062137624</v>
      </c>
      <c r="AT55" s="53">
        <v>17.11584438165616</v>
      </c>
      <c r="AU55" s="53">
        <v>9.9299704562862452</v>
      </c>
      <c r="AV55" s="53"/>
      <c r="AW55" s="53"/>
      <c r="AX55" s="53"/>
      <c r="AY55" s="53"/>
      <c r="AZ55" s="53"/>
      <c r="BA55" s="52">
        <v>921.20633187772933</v>
      </c>
      <c r="BB55" s="53">
        <v>792.36953883495153</v>
      </c>
      <c r="BC55" s="53">
        <v>1054.4196771714066</v>
      </c>
      <c r="BD55" s="53">
        <v>424.79001354554413</v>
      </c>
      <c r="BE55" s="53">
        <v>1027</v>
      </c>
      <c r="BF55" s="53">
        <v>8.8207235635136136</v>
      </c>
      <c r="BG55" s="54">
        <v>5.3694785108590466</v>
      </c>
      <c r="BH55" s="53"/>
      <c r="BI55" s="53"/>
      <c r="BJ55" s="53"/>
      <c r="BK55" s="53">
        <v>59.936136560327085</v>
      </c>
      <c r="BL55" s="53">
        <v>2.3545913038288222</v>
      </c>
      <c r="BM55" s="53">
        <v>1.7999999999999998</v>
      </c>
      <c r="BN55" s="53">
        <v>10.820400649273527</v>
      </c>
      <c r="BO55" s="53">
        <v>11.297417352325104</v>
      </c>
      <c r="BP55" s="53">
        <v>0.3534675615212528</v>
      </c>
      <c r="BQ55" s="53">
        <v>4.155310568612232</v>
      </c>
      <c r="BR55" s="53"/>
      <c r="BS55" s="53"/>
      <c r="BT55" s="53"/>
      <c r="BU55" s="53">
        <v>21.119820000000001</v>
      </c>
      <c r="BV55" s="53">
        <v>6.6307582900940281</v>
      </c>
      <c r="BW55" s="53">
        <v>7.3049450205781907</v>
      </c>
      <c r="BX55" s="53">
        <v>9.2001401068314586</v>
      </c>
      <c r="BY55" s="53">
        <v>2.4349816735260639</v>
      </c>
      <c r="BZ55" s="53">
        <v>0.87316578891404695</v>
      </c>
      <c r="CA55" s="53">
        <v>4.6166451919588685</v>
      </c>
      <c r="CB55" s="53">
        <v>3.3119003239970475</v>
      </c>
      <c r="CC55" s="53">
        <v>1.1164763131888065</v>
      </c>
      <c r="CD55" s="53">
        <v>11.824015812056693</v>
      </c>
      <c r="CE55" s="58">
        <v>28.83738</v>
      </c>
      <c r="CF55" s="58"/>
      <c r="CG55" s="58"/>
      <c r="CH55" s="58"/>
      <c r="CI55" s="58"/>
      <c r="CJ55" s="58"/>
      <c r="CK55" s="58"/>
      <c r="CL55" s="58"/>
      <c r="CM55" s="58"/>
      <c r="CN55" s="58"/>
      <c r="CO55" s="53">
        <v>45.25</v>
      </c>
      <c r="CP55" s="53">
        <v>7.19</v>
      </c>
      <c r="CQ55" s="53">
        <v>15.2</v>
      </c>
      <c r="CR55" s="55">
        <v>9.6</v>
      </c>
      <c r="CS55" s="53">
        <v>5.180663</v>
      </c>
      <c r="CT55" s="53">
        <v>1.3</v>
      </c>
      <c r="CU55" s="53">
        <v>16.49053</v>
      </c>
      <c r="CV55" s="53">
        <v>58.31</v>
      </c>
      <c r="CW55" s="55">
        <v>8.7835819999999991</v>
      </c>
      <c r="CX55" s="55">
        <v>224.58517958537271</v>
      </c>
      <c r="CY55" s="89">
        <v>7510.0842608278199</v>
      </c>
      <c r="CZ55" s="89">
        <v>4875.2089966505355</v>
      </c>
      <c r="DA55" s="89">
        <v>1105.2680951093405</v>
      </c>
      <c r="DB55" s="89">
        <v>329.9801901524641</v>
      </c>
      <c r="DC55" s="89">
        <v>515.38711973645729</v>
      </c>
      <c r="DD55" s="53">
        <v>53.3</v>
      </c>
      <c r="DE55" s="58"/>
      <c r="DF55" s="58"/>
      <c r="DG55" s="58"/>
      <c r="DH55" s="58"/>
      <c r="DI55" s="89">
        <v>26788.123809753033</v>
      </c>
      <c r="DJ55" s="53">
        <v>51.46248410343366</v>
      </c>
      <c r="DK55" s="53">
        <v>60.153721682847895</v>
      </c>
      <c r="DL55" s="53">
        <v>20</v>
      </c>
      <c r="DM55" s="53">
        <v>10</v>
      </c>
      <c r="DN55" s="53"/>
      <c r="DO55" s="53"/>
      <c r="DP55" s="53"/>
      <c r="DQ55" s="53"/>
      <c r="DR55" s="53"/>
      <c r="DS55" s="89">
        <v>26381.795849108708</v>
      </c>
      <c r="DT55" s="53">
        <v>2.6329555361813428</v>
      </c>
      <c r="DU55" s="53">
        <v>3.908219868885527</v>
      </c>
      <c r="DV55" s="53">
        <v>9.27219183845183</v>
      </c>
      <c r="DW55" s="53">
        <v>9.0587760048475054</v>
      </c>
      <c r="DX55" s="53"/>
      <c r="DY55" s="53"/>
      <c r="DZ55" s="53"/>
      <c r="EA55" s="53"/>
      <c r="EB55" s="53"/>
      <c r="EC55" s="53">
        <v>25.101461038961038</v>
      </c>
      <c r="ED55" s="53">
        <v>9.9299704562862452</v>
      </c>
      <c r="EE55" s="53">
        <v>12.586213920821384</v>
      </c>
      <c r="EF55" s="53">
        <v>1.2443077036358385</v>
      </c>
      <c r="EG55" s="53">
        <v>2962.1901871522509</v>
      </c>
      <c r="EH55" s="53">
        <v>1362.4574829931973</v>
      </c>
      <c r="EI55" s="53">
        <v>985.52611975301147</v>
      </c>
      <c r="EJ55" s="53"/>
      <c r="EK55" s="53"/>
      <c r="EL55" s="53"/>
      <c r="EM55" s="89">
        <v>23985.79917720802</v>
      </c>
      <c r="EN55" s="53">
        <v>75.08110526904575</v>
      </c>
      <c r="EO55" s="53">
        <v>10.748101621824318</v>
      </c>
      <c r="EP55" s="53">
        <v>58.138567312157484</v>
      </c>
      <c r="EQ55" s="53">
        <v>10.999702174128858</v>
      </c>
      <c r="ER55" s="53">
        <v>9.4409530062845892</v>
      </c>
      <c r="ES55" s="53">
        <v>32.971971276349315</v>
      </c>
      <c r="ET55" s="53">
        <v>1079.9698795180723</v>
      </c>
      <c r="EU55" s="53"/>
      <c r="EV55" s="53"/>
      <c r="EW55" s="53">
        <v>51.983287979790951</v>
      </c>
      <c r="EX55" s="53">
        <v>16.181913001939492</v>
      </c>
      <c r="EY55" s="53">
        <v>9.9867304291966086</v>
      </c>
      <c r="EZ55" s="53">
        <v>12.720167531690892</v>
      </c>
      <c r="FA55" s="53">
        <v>22.427041513789572</v>
      </c>
      <c r="FB55" s="53">
        <v>0.93531445756534548</v>
      </c>
      <c r="FC55" s="53">
        <v>64.538526438117501</v>
      </c>
      <c r="FD55" s="53">
        <v>37.962668039722821</v>
      </c>
      <c r="FE55" s="53">
        <v>81.42394822006473</v>
      </c>
      <c r="FF55" s="53">
        <v>515.38711973645729</v>
      </c>
      <c r="FG55" s="53">
        <v>38.826601136538166</v>
      </c>
      <c r="FH55" s="53">
        <v>9.0947546531302876</v>
      </c>
      <c r="FI55" s="53">
        <v>23.485591469649229</v>
      </c>
      <c r="FJ55" s="53">
        <v>3.7109660193162144</v>
      </c>
      <c r="FK55" s="53">
        <v>68.520411356098379</v>
      </c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2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64"/>
      <c r="GN55" s="58"/>
      <c r="GO55" s="58"/>
      <c r="GP55" s="58"/>
      <c r="GQ55" s="58"/>
      <c r="GR55" s="53"/>
      <c r="GS55" s="52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9"/>
      <c r="HF55" s="59"/>
      <c r="HG55" s="59"/>
      <c r="HH55" s="59"/>
      <c r="HI55" s="59"/>
      <c r="HJ55" s="59"/>
      <c r="HK55" s="59"/>
      <c r="HL55" s="59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</row>
    <row r="56" spans="1:235" ht="20.25" customHeight="1">
      <c r="A56" s="19">
        <v>53</v>
      </c>
      <c r="B56" s="47" t="s">
        <v>107</v>
      </c>
      <c r="C56">
        <v>170243</v>
      </c>
      <c r="D56" s="53">
        <v>16.592970000000001</v>
      </c>
      <c r="E56" s="53">
        <v>11.236079999999999</v>
      </c>
      <c r="F56" s="53">
        <v>13.702209999999999</v>
      </c>
      <c r="G56" s="53">
        <v>4.1472600000000002</v>
      </c>
      <c r="H56" s="53">
        <v>23.573450000000001</v>
      </c>
      <c r="I56" s="57">
        <v>6.6103129999999997</v>
      </c>
      <c r="J56" s="53">
        <v>15.760164196673809</v>
      </c>
      <c r="K56" s="52"/>
      <c r="L56" s="52"/>
      <c r="M56" s="52">
        <v>1723</v>
      </c>
      <c r="N56" s="52">
        <v>1.0841660164606981</v>
      </c>
      <c r="O56" s="52">
        <v>38.888888888888893</v>
      </c>
      <c r="P56" s="52">
        <v>6.1787642471505695</v>
      </c>
      <c r="Q56" s="52">
        <v>42.621015348288076</v>
      </c>
      <c r="R56" s="52">
        <v>40.711462450592883</v>
      </c>
      <c r="S56" s="52">
        <v>6.5484311050477491</v>
      </c>
      <c r="T56" s="68">
        <v>656</v>
      </c>
      <c r="U56" s="52"/>
      <c r="V56" s="52"/>
      <c r="W56" s="68">
        <v>29822</v>
      </c>
      <c r="X56" s="52">
        <v>18.735471873547183</v>
      </c>
      <c r="Y56" s="52">
        <v>5.7530150628033851</v>
      </c>
      <c r="Z56" s="52">
        <v>0.35040367450339749</v>
      </c>
      <c r="AA56" s="52">
        <v>3</v>
      </c>
      <c r="AB56" s="68">
        <v>172</v>
      </c>
      <c r="AC56" s="68">
        <v>199</v>
      </c>
      <c r="AD56" s="68">
        <v>374</v>
      </c>
      <c r="AE56" s="68">
        <v>0</v>
      </c>
      <c r="AF56" s="52"/>
      <c r="AG56" s="53">
        <v>2.6</v>
      </c>
      <c r="AH56" s="53">
        <v>14.9</v>
      </c>
      <c r="AI56" s="52">
        <v>6.8210262828535662</v>
      </c>
      <c r="AJ56" s="53">
        <v>3.3205619412515972</v>
      </c>
      <c r="AK56" s="53">
        <v>9.4935835518145435</v>
      </c>
      <c r="AL56" s="53">
        <v>28.960866765162706</v>
      </c>
      <c r="AM56" s="53">
        <v>10.677589558455985</v>
      </c>
      <c r="AN56" s="53">
        <v>37.750172532781228</v>
      </c>
      <c r="AO56" s="53">
        <v>29.760566175011576</v>
      </c>
      <c r="AP56" s="53"/>
      <c r="AQ56" s="53">
        <v>10.677589558455985</v>
      </c>
      <c r="AR56" s="53">
        <v>2.6</v>
      </c>
      <c r="AS56" s="53">
        <v>36.769135603248884</v>
      </c>
      <c r="AT56" s="53">
        <v>21.85182220799317</v>
      </c>
      <c r="AU56" s="53">
        <v>6.6151107154779121</v>
      </c>
      <c r="AV56" s="53"/>
      <c r="AW56" s="53"/>
      <c r="AX56" s="53"/>
      <c r="AY56" s="53"/>
      <c r="AZ56" s="53"/>
      <c r="BA56" s="52">
        <v>761.99233172394202</v>
      </c>
      <c r="BB56" s="53">
        <v>633.28063241106724</v>
      </c>
      <c r="BC56" s="53">
        <v>976.05083088954052</v>
      </c>
      <c r="BD56" s="53">
        <v>670.6323008054278</v>
      </c>
      <c r="BE56" s="53">
        <v>1038</v>
      </c>
      <c r="BF56" s="53">
        <v>8.6987735566856106</v>
      </c>
      <c r="BG56" s="54">
        <v>4.2549207944250522</v>
      </c>
      <c r="BH56" s="53"/>
      <c r="BI56" s="53"/>
      <c r="BJ56" s="53"/>
      <c r="BK56" s="53">
        <v>78.103922647590593</v>
      </c>
      <c r="BL56" s="53">
        <v>1.5187485260592719</v>
      </c>
      <c r="BM56" s="53">
        <v>2.2999999999999998</v>
      </c>
      <c r="BN56" s="53">
        <v>13.813999505317833</v>
      </c>
      <c r="BO56" s="53">
        <v>17.062239836377305</v>
      </c>
      <c r="BP56" s="53">
        <v>0.10346773687840974</v>
      </c>
      <c r="BQ56" s="53">
        <v>2.4919057455888534</v>
      </c>
      <c r="BR56" s="53"/>
      <c r="BS56" s="53"/>
      <c r="BT56" s="53"/>
      <c r="BU56" s="53">
        <v>23.533819999999999</v>
      </c>
      <c r="BV56" s="53">
        <v>5.8377104098597954</v>
      </c>
      <c r="BW56" s="53">
        <v>12.748516153147174</v>
      </c>
      <c r="BX56" s="53">
        <v>9.7273330712568722</v>
      </c>
      <c r="BY56" s="53">
        <v>5.0640905839364319</v>
      </c>
      <c r="BZ56" s="53">
        <v>1.1851441313131963</v>
      </c>
      <c r="CA56" s="53">
        <v>4.9790231422108508</v>
      </c>
      <c r="CB56" s="53">
        <v>6.0797442821145706</v>
      </c>
      <c r="CC56" s="53">
        <v>2.3593326072526439</v>
      </c>
      <c r="CD56" s="53">
        <v>10.636652467278035</v>
      </c>
      <c r="CE56" s="58">
        <v>26.24821</v>
      </c>
      <c r="CF56" s="58"/>
      <c r="CG56" s="58"/>
      <c r="CH56" s="58"/>
      <c r="CI56" s="58"/>
      <c r="CJ56" s="58"/>
      <c r="CK56" s="58"/>
      <c r="CL56" s="58"/>
      <c r="CM56" s="58"/>
      <c r="CN56" s="58"/>
      <c r="CO56" s="53">
        <v>41.5</v>
      </c>
      <c r="CP56" s="53">
        <v>4.87</v>
      </c>
      <c r="CQ56" s="53">
        <v>16.8</v>
      </c>
      <c r="CR56" s="55">
        <v>9.6999999999999993</v>
      </c>
      <c r="CS56" s="53">
        <v>6.8680260000000004</v>
      </c>
      <c r="CT56" s="53">
        <v>1.65</v>
      </c>
      <c r="CU56" s="53">
        <v>20.669129999999999</v>
      </c>
      <c r="CV56" s="53">
        <v>70.040000000000006</v>
      </c>
      <c r="CW56" s="55">
        <v>12.94014</v>
      </c>
      <c r="CX56" s="55">
        <v>155.07245525513531</v>
      </c>
      <c r="CY56" s="89">
        <v>6839.6351098136192</v>
      </c>
      <c r="CZ56" s="89">
        <v>3866.8256550930141</v>
      </c>
      <c r="DA56" s="89">
        <v>986.23731959610677</v>
      </c>
      <c r="DB56" s="89">
        <v>402.3660297339685</v>
      </c>
      <c r="DC56" s="89">
        <v>534.53005409914056</v>
      </c>
      <c r="DD56" s="53">
        <v>39.200000000000003</v>
      </c>
      <c r="DE56" s="58"/>
      <c r="DF56" s="58"/>
      <c r="DG56" s="58"/>
      <c r="DH56" s="58"/>
      <c r="DI56" s="89">
        <v>27017.161467210426</v>
      </c>
      <c r="DJ56" s="53">
        <v>60.425531914893618</v>
      </c>
      <c r="DK56" s="53">
        <v>45.420560747663551</v>
      </c>
      <c r="DL56" s="53">
        <v>14.9</v>
      </c>
      <c r="DM56" s="53">
        <v>20.7</v>
      </c>
      <c r="DN56" s="53"/>
      <c r="DO56" s="53"/>
      <c r="DP56" s="53"/>
      <c r="DQ56" s="53"/>
      <c r="DR56" s="53"/>
      <c r="DS56" s="89">
        <v>24522.702485533911</v>
      </c>
      <c r="DT56" s="53">
        <v>5.2663438256658601</v>
      </c>
      <c r="DU56" s="53">
        <v>9.4935835518145435</v>
      </c>
      <c r="DV56" s="53">
        <v>10.677589558455985</v>
      </c>
      <c r="DW56" s="53">
        <v>5.0039463299131812</v>
      </c>
      <c r="DX56" s="53"/>
      <c r="DY56" s="53"/>
      <c r="DZ56" s="53"/>
      <c r="EA56" s="53"/>
      <c r="EB56" s="53"/>
      <c r="EC56" s="53">
        <v>27.615329455820252</v>
      </c>
      <c r="ED56" s="53">
        <v>6.6151107154779121</v>
      </c>
      <c r="EE56" s="53">
        <v>17.862057362000737</v>
      </c>
      <c r="EF56" s="53">
        <v>1.7077088762939925</v>
      </c>
      <c r="EG56" s="53">
        <v>2866.61277283751</v>
      </c>
      <c r="EH56" s="53">
        <v>1237.6819708846585</v>
      </c>
      <c r="EI56" s="53">
        <v>1339.8495092309229</v>
      </c>
      <c r="EJ56" s="53"/>
      <c r="EK56" s="53"/>
      <c r="EL56" s="53"/>
      <c r="EM56" s="89">
        <v>47806.043961440082</v>
      </c>
      <c r="EN56" s="53">
        <v>79.202083904579098</v>
      </c>
      <c r="EO56" s="53">
        <v>14.583186111699998</v>
      </c>
      <c r="EP56" s="53">
        <v>49.899548306572335</v>
      </c>
      <c r="EQ56" s="53">
        <v>8.082408874801903</v>
      </c>
      <c r="ER56" s="53">
        <v>19.386479922661572</v>
      </c>
      <c r="ES56" s="53">
        <v>15.214115137604042</v>
      </c>
      <c r="ET56" s="53">
        <v>1103.1029929577464</v>
      </c>
      <c r="EU56" s="53"/>
      <c r="EV56" s="53"/>
      <c r="EW56" s="53">
        <v>66.015931375182362</v>
      </c>
      <c r="EX56" s="53">
        <v>64.991184263664408</v>
      </c>
      <c r="EY56" s="53">
        <v>14.436686428819836</v>
      </c>
      <c r="EZ56" s="53">
        <v>4.5105825769367556</v>
      </c>
      <c r="FA56" s="53">
        <v>56.706932218132131</v>
      </c>
      <c r="FB56" s="53">
        <v>4.2877766517347542</v>
      </c>
      <c r="FC56" s="53">
        <v>70.437735161329073</v>
      </c>
      <c r="FD56" s="53">
        <v>45.014158141100964</v>
      </c>
      <c r="FE56" s="53">
        <v>79.746288020758243</v>
      </c>
      <c r="FF56" s="53">
        <v>534.53005409914056</v>
      </c>
      <c r="FG56" s="53">
        <v>6.2980809874038384</v>
      </c>
      <c r="FH56" s="53">
        <v>3.3033996151379084</v>
      </c>
      <c r="FI56" s="53">
        <v>5.0906877151733987</v>
      </c>
      <c r="FJ56" s="53">
        <v>3.6370886501007385</v>
      </c>
      <c r="FK56" s="53">
        <v>87.38037273337811</v>
      </c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2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64"/>
      <c r="GN56" s="58"/>
      <c r="GO56" s="58"/>
      <c r="GP56" s="58"/>
      <c r="GQ56" s="58"/>
      <c r="GR56" s="53"/>
      <c r="GS56" s="52"/>
      <c r="GT56" s="53"/>
      <c r="GU56" s="53"/>
      <c r="GV56" s="53"/>
      <c r="GW56" s="53"/>
      <c r="GX56" s="53"/>
      <c r="GY56" s="53"/>
      <c r="GZ56" s="53"/>
      <c r="HA56" s="53"/>
      <c r="HB56" s="53"/>
      <c r="HC56" s="53"/>
      <c r="HD56" s="53"/>
      <c r="HE56" s="59"/>
      <c r="HF56" s="59"/>
      <c r="HG56" s="59"/>
      <c r="HH56" s="59"/>
      <c r="HI56" s="59"/>
      <c r="HJ56" s="59"/>
      <c r="HK56" s="59"/>
      <c r="HL56" s="59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</row>
    <row r="57" spans="1:235" ht="20.25" customHeight="1">
      <c r="A57" s="19">
        <v>54</v>
      </c>
      <c r="B57" s="47" t="s">
        <v>108</v>
      </c>
      <c r="C57">
        <v>20576</v>
      </c>
      <c r="D57" s="53">
        <v>8.7609680000000001</v>
      </c>
      <c r="E57" s="53">
        <v>7.0720910000000003</v>
      </c>
      <c r="F57" s="53">
        <v>13.203475000000001</v>
      </c>
      <c r="G57" s="53">
        <v>2.2211349999999999</v>
      </c>
      <c r="H57" s="53">
        <v>13.7997</v>
      </c>
      <c r="I57" s="57">
        <v>4.4128090000000002</v>
      </c>
      <c r="J57" s="53">
        <v>26.984537749886783</v>
      </c>
      <c r="K57" s="52"/>
      <c r="L57" s="52"/>
      <c r="M57" s="52">
        <v>265</v>
      </c>
      <c r="N57" s="52">
        <v>1.4136349087805398</v>
      </c>
      <c r="O57" s="52">
        <v>45.945945945945951</v>
      </c>
      <c r="P57" s="52">
        <v>7.3770491803278686</v>
      </c>
      <c r="Q57" s="52">
        <v>31.03448275862069</v>
      </c>
      <c r="R57" s="52">
        <v>45.3125</v>
      </c>
      <c r="S57" s="52">
        <v>0</v>
      </c>
      <c r="T57" s="68">
        <v>505</v>
      </c>
      <c r="U57" s="52"/>
      <c r="V57" s="52"/>
      <c r="W57" s="68">
        <v>2520</v>
      </c>
      <c r="X57" s="52">
        <v>13.387876534027527</v>
      </c>
      <c r="Y57" s="52">
        <v>3.8121245221190634</v>
      </c>
      <c r="Z57" s="52">
        <v>0.11850096282032291</v>
      </c>
      <c r="AA57" s="52">
        <v>0</v>
      </c>
      <c r="AB57" s="68">
        <v>12</v>
      </c>
      <c r="AC57" s="68">
        <v>13</v>
      </c>
      <c r="AD57" s="68">
        <v>25</v>
      </c>
      <c r="AE57" s="68">
        <v>0</v>
      </c>
      <c r="AF57" s="52"/>
      <c r="AG57" s="53">
        <v>4</v>
      </c>
      <c r="AH57" s="53">
        <v>19.3</v>
      </c>
      <c r="AI57" s="52">
        <v>9.708737864077662</v>
      </c>
      <c r="AJ57" s="53">
        <v>7.0707070707070727</v>
      </c>
      <c r="AK57" s="53">
        <v>17.574692442882249</v>
      </c>
      <c r="AL57" s="53">
        <v>29.595310136157337</v>
      </c>
      <c r="AM57" s="53">
        <v>15.0093808630394</v>
      </c>
      <c r="AN57" s="53">
        <v>28.438661710037177</v>
      </c>
      <c r="AO57" s="53">
        <v>33.424209378407852</v>
      </c>
      <c r="AP57" s="53"/>
      <c r="AQ57" s="53">
        <v>15.0093808630394</v>
      </c>
      <c r="AR57" s="53">
        <v>2.2999999999999998</v>
      </c>
      <c r="AS57" s="53">
        <v>42.231973434535099</v>
      </c>
      <c r="AT57" s="53">
        <v>21.649605835980704</v>
      </c>
      <c r="AU57" s="53">
        <v>6.0810810810810816</v>
      </c>
      <c r="AV57" s="53"/>
      <c r="AW57" s="53"/>
      <c r="AX57" s="53"/>
      <c r="AY57" s="53"/>
      <c r="AZ57" s="53"/>
      <c r="BA57" s="52">
        <v>675.75471698113211</v>
      </c>
      <c r="BB57" s="53">
        <v>600.79408543263969</v>
      </c>
      <c r="BC57" s="53">
        <v>787.47755834829445</v>
      </c>
      <c r="BD57" s="53">
        <v>192.55352569925486</v>
      </c>
      <c r="BE57" s="53">
        <v>1007</v>
      </c>
      <c r="BF57" s="53">
        <v>9.2915811088295683</v>
      </c>
      <c r="BG57" s="54">
        <v>5.0279883786377706</v>
      </c>
      <c r="BH57" s="53"/>
      <c r="BI57" s="53"/>
      <c r="BJ57" s="53"/>
      <c r="BK57" s="53">
        <v>83.117668400048373</v>
      </c>
      <c r="BL57" s="53">
        <v>2.200991655581086</v>
      </c>
      <c r="BM57" s="53">
        <v>23.3</v>
      </c>
      <c r="BN57" s="53">
        <v>10.137625952322438</v>
      </c>
      <c r="BO57" s="53">
        <v>19.332520783324579</v>
      </c>
      <c r="BP57" s="53">
        <v>0.26570048309178745</v>
      </c>
      <c r="BQ57" s="53">
        <v>2.0241915576400888</v>
      </c>
      <c r="BR57" s="53"/>
      <c r="BS57" s="53"/>
      <c r="BT57" s="53"/>
      <c r="BU57" s="53">
        <v>17.730119999999999</v>
      </c>
      <c r="BV57" s="53">
        <v>5.6729834791059277</v>
      </c>
      <c r="BW57" s="53">
        <v>14.2290059264229</v>
      </c>
      <c r="BX57" s="53">
        <v>9.5493682209549373</v>
      </c>
      <c r="BY57" s="53">
        <v>5.1380968355138101</v>
      </c>
      <c r="BZ57" s="53">
        <v>0.70446159007044618</v>
      </c>
      <c r="CA57" s="53">
        <v>4.7411383204741133</v>
      </c>
      <c r="CB57" s="53">
        <v>5.9935144805993517</v>
      </c>
      <c r="CC57" s="53">
        <v>2.5494800402549482</v>
      </c>
      <c r="CD57" s="53">
        <v>12.68589958626859</v>
      </c>
      <c r="CE57" s="58">
        <v>16.353490000000001</v>
      </c>
      <c r="CF57" s="58"/>
      <c r="CG57" s="58"/>
      <c r="CH57" s="58"/>
      <c r="CI57" s="58"/>
      <c r="CJ57" s="58"/>
      <c r="CK57" s="58"/>
      <c r="CL57" s="58"/>
      <c r="CM57" s="58"/>
      <c r="CN57" s="58"/>
      <c r="CO57" s="53">
        <v>49.18</v>
      </c>
      <c r="CP57" s="53">
        <v>10.68</v>
      </c>
      <c r="CQ57" s="53">
        <v>14.4</v>
      </c>
      <c r="CR57" s="55">
        <v>10.4</v>
      </c>
      <c r="CS57" s="53">
        <v>8.2627980000000001</v>
      </c>
      <c r="CT57" s="53">
        <v>0.85</v>
      </c>
      <c r="CU57" s="53">
        <v>22.69942</v>
      </c>
      <c r="CV57" s="53">
        <v>66.72</v>
      </c>
      <c r="CW57" s="55">
        <v>8.4579579999999996</v>
      </c>
      <c r="CX57" s="55">
        <v>160.38102643856922</v>
      </c>
      <c r="CY57" s="89">
        <v>5418.9346811819596</v>
      </c>
      <c r="CZ57" s="89">
        <v>3314.5412130637637</v>
      </c>
      <c r="DA57" s="89">
        <v>709.56454121306376</v>
      </c>
      <c r="DB57" s="89">
        <v>218.70139968895802</v>
      </c>
      <c r="DC57" s="89">
        <v>369.36236391912905</v>
      </c>
      <c r="DD57" s="53">
        <v>29.700000000000003</v>
      </c>
      <c r="DE57" s="58"/>
      <c r="DF57" s="58"/>
      <c r="DG57" s="58"/>
      <c r="DH57" s="58"/>
      <c r="DI57" s="89">
        <v>2836.4573735441008</v>
      </c>
      <c r="DJ57" s="53">
        <v>87.804878048780495</v>
      </c>
      <c r="DK57" s="53">
        <v>61.904761904761905</v>
      </c>
      <c r="DL57" s="53">
        <v>19.3</v>
      </c>
      <c r="DM57" s="53">
        <v>17</v>
      </c>
      <c r="DN57" s="53"/>
      <c r="DO57" s="53"/>
      <c r="DP57" s="53"/>
      <c r="DQ57" s="53"/>
      <c r="DR57" s="53"/>
      <c r="DS57" s="89">
        <v>2211.2002134062354</v>
      </c>
      <c r="DT57" s="53">
        <v>7.4561403508771926</v>
      </c>
      <c r="DU57" s="53">
        <v>17.574692442882249</v>
      </c>
      <c r="DV57" s="53">
        <v>15.0093808630394</v>
      </c>
      <c r="DW57" s="53">
        <v>4.2154566744730682</v>
      </c>
      <c r="DX57" s="53"/>
      <c r="DY57" s="53"/>
      <c r="DZ57" s="53"/>
      <c r="EA57" s="53"/>
      <c r="EB57" s="53"/>
      <c r="EC57" s="53">
        <v>32.456799398948164</v>
      </c>
      <c r="ED57" s="53">
        <v>6.0810810810810816</v>
      </c>
      <c r="EE57" s="53">
        <v>28.467910057361824</v>
      </c>
      <c r="EF57" s="53">
        <v>1.6373748725813575</v>
      </c>
      <c r="EG57" s="53">
        <v>2395.3674121405752</v>
      </c>
      <c r="EH57" s="53">
        <v>1084.9514563106795</v>
      </c>
      <c r="EI57" s="53">
        <v>1074.0668740279939</v>
      </c>
      <c r="EJ57" s="53"/>
      <c r="EK57" s="53"/>
      <c r="EL57" s="53"/>
      <c r="EM57" s="89">
        <v>6063.3132099569602</v>
      </c>
      <c r="EN57" s="53">
        <v>75.201683619782528</v>
      </c>
      <c r="EO57" s="53">
        <v>15.87857559836544</v>
      </c>
      <c r="EP57" s="53">
        <v>54.508152317987545</v>
      </c>
      <c r="EQ57" s="53">
        <v>6.7796610169491522</v>
      </c>
      <c r="ER57" s="53">
        <v>30.618253189401372</v>
      </c>
      <c r="ES57" s="53">
        <v>11.478900503290747</v>
      </c>
      <c r="ET57" s="53">
        <v>926.28205128205127</v>
      </c>
      <c r="EU57" s="53"/>
      <c r="EV57" s="53"/>
      <c r="EW57" s="53">
        <v>114.54005934718099</v>
      </c>
      <c r="EX57" s="53">
        <v>71.162551808984603</v>
      </c>
      <c r="EY57" s="53">
        <v>1.1037637762528618</v>
      </c>
      <c r="EZ57" s="53">
        <v>18.527607361963209</v>
      </c>
      <c r="FA57" s="53">
        <v>33.883725144987572</v>
      </c>
      <c r="FB57" s="53">
        <v>-2.90125417325538</v>
      </c>
      <c r="FC57" s="53">
        <v>49.410614623740258</v>
      </c>
      <c r="FD57" s="53">
        <v>42.750731616838451</v>
      </c>
      <c r="FE57" s="53">
        <v>73.519163763066203</v>
      </c>
      <c r="FF57" s="53">
        <v>369.36236391912905</v>
      </c>
      <c r="FG57" s="53">
        <v>14.705882352941178</v>
      </c>
      <c r="FH57" s="53">
        <v>1.937046004842615</v>
      </c>
      <c r="FI57" s="53">
        <v>10.406811731315042</v>
      </c>
      <c r="FJ57" s="53">
        <v>6.2582469368520259</v>
      </c>
      <c r="FK57" s="53">
        <v>82.01696512723845</v>
      </c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2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64"/>
      <c r="GN57" s="58"/>
      <c r="GO57" s="58"/>
      <c r="GP57" s="58"/>
      <c r="GQ57" s="58"/>
      <c r="GR57" s="53"/>
      <c r="GS57" s="52"/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/>
      <c r="HE57" s="59"/>
      <c r="HF57" s="59"/>
      <c r="HG57" s="59"/>
      <c r="HH57" s="59"/>
      <c r="HI57" s="59"/>
      <c r="HJ57" s="59"/>
      <c r="HK57" s="59"/>
      <c r="HL57" s="59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</row>
    <row r="58" spans="1:235" ht="20.25" customHeight="1">
      <c r="A58" s="19">
        <v>55</v>
      </c>
      <c r="B58" s="47" t="s">
        <v>109</v>
      </c>
      <c r="C58">
        <v>17610</v>
      </c>
      <c r="D58" s="53">
        <v>9.5380260000000003</v>
      </c>
      <c r="E58" s="53">
        <v>13.92273</v>
      </c>
      <c r="F58" s="53">
        <v>16.800795000000001</v>
      </c>
      <c r="G58" s="53">
        <v>1.930129</v>
      </c>
      <c r="H58" s="53">
        <v>14.46636</v>
      </c>
      <c r="I58" s="57">
        <v>13.160119999999999</v>
      </c>
      <c r="J58" s="53">
        <v>26.407424451603006</v>
      </c>
      <c r="K58" s="52"/>
      <c r="L58" s="52"/>
      <c r="M58" s="52">
        <v>303</v>
      </c>
      <c r="N58" s="52">
        <v>1.8906776488206662</v>
      </c>
      <c r="O58" s="52">
        <v>44.155844155844157</v>
      </c>
      <c r="P58" s="52">
        <v>3.6496350364963499</v>
      </c>
      <c r="Q58" s="52">
        <v>37.956204379562038</v>
      </c>
      <c r="R58" s="52">
        <v>35.897435897435898</v>
      </c>
      <c r="S58" s="52">
        <v>2.8037383177570092</v>
      </c>
      <c r="T58" s="68">
        <v>713</v>
      </c>
      <c r="U58" s="52"/>
      <c r="V58" s="52"/>
      <c r="W58" s="68">
        <v>1308</v>
      </c>
      <c r="X58" s="52">
        <v>8.1282624906785941</v>
      </c>
      <c r="Y58" s="52">
        <v>2.2496773003872477</v>
      </c>
      <c r="Z58" s="52">
        <v>0.1036030850696443</v>
      </c>
      <c r="AA58" s="52">
        <v>3</v>
      </c>
      <c r="AB58" s="68">
        <v>12</v>
      </c>
      <c r="AC58" s="68">
        <v>14</v>
      </c>
      <c r="AD58" s="68">
        <v>29</v>
      </c>
      <c r="AE58" s="68">
        <v>0</v>
      </c>
      <c r="AF58" s="52"/>
      <c r="AG58" s="53">
        <v>2.9</v>
      </c>
      <c r="AH58" s="53">
        <v>16.7</v>
      </c>
      <c r="AI58" s="52">
        <v>10.526315789473685</v>
      </c>
      <c r="AJ58" s="53">
        <v>0</v>
      </c>
      <c r="AK58" s="53">
        <v>13.602391629297458</v>
      </c>
      <c r="AL58" s="53">
        <v>33.69816556189302</v>
      </c>
      <c r="AM58" s="53">
        <v>10.719754977029096</v>
      </c>
      <c r="AN58" s="53">
        <v>27.409638554216869</v>
      </c>
      <c r="AO58" s="53">
        <v>26.666666666666668</v>
      </c>
      <c r="AP58" s="53"/>
      <c r="AQ58" s="53">
        <v>10.719754977029096</v>
      </c>
      <c r="AR58" s="53">
        <v>1.3</v>
      </c>
      <c r="AS58" s="53">
        <v>42.292537313432838</v>
      </c>
      <c r="AT58" s="53">
        <v>25.739889164013679</v>
      </c>
      <c r="AU58" s="53">
        <v>4.6997389033942554</v>
      </c>
      <c r="AV58" s="53"/>
      <c r="AW58" s="53"/>
      <c r="AX58" s="53"/>
      <c r="AY58" s="53"/>
      <c r="AZ58" s="53"/>
      <c r="BA58" s="52">
        <v>768.30708661417327</v>
      </c>
      <c r="BB58" s="53">
        <v>646.57584683357879</v>
      </c>
      <c r="BC58" s="53">
        <v>926.60687593423017</v>
      </c>
      <c r="BD58" s="53">
        <v>0</v>
      </c>
      <c r="BE58" s="53">
        <v>1029</v>
      </c>
      <c r="BF58" s="53">
        <v>7.4686431014823267</v>
      </c>
      <c r="BG58" s="54">
        <v>4.4143384937106678</v>
      </c>
      <c r="BH58" s="53"/>
      <c r="BI58" s="53"/>
      <c r="BJ58" s="53"/>
      <c r="BK58" s="53">
        <v>79.257849666983816</v>
      </c>
      <c r="BL58" s="53">
        <v>0.90390104662226456</v>
      </c>
      <c r="BM58" s="53">
        <v>27.500000000000004</v>
      </c>
      <c r="BN58" s="53">
        <v>7.0387129210658621</v>
      </c>
      <c r="BO58" s="53">
        <v>14.221819043627029</v>
      </c>
      <c r="BP58" s="53">
        <v>0</v>
      </c>
      <c r="BQ58" s="53">
        <v>1.9002648854082691</v>
      </c>
      <c r="BR58" s="53"/>
      <c r="BS58" s="53"/>
      <c r="BT58" s="53"/>
      <c r="BU58" s="53">
        <v>16.014030000000002</v>
      </c>
      <c r="BV58" s="53">
        <v>4.869507763462174</v>
      </c>
      <c r="BW58" s="53">
        <v>9.9671758616336312</v>
      </c>
      <c r="BX58" s="53">
        <v>9.9166771872238346</v>
      </c>
      <c r="BY58" s="53">
        <v>3.5601565458906705</v>
      </c>
      <c r="BZ58" s="53">
        <v>0.51129907839919209</v>
      </c>
      <c r="CA58" s="53">
        <v>4.5006943567731348</v>
      </c>
      <c r="CB58" s="53">
        <v>4.6963767201110969</v>
      </c>
      <c r="CC58" s="53">
        <v>2.2219416740310569</v>
      </c>
      <c r="CD58" s="53">
        <v>8.9572023734376973</v>
      </c>
      <c r="CE58" s="58">
        <v>15.02033</v>
      </c>
      <c r="CF58" s="58"/>
      <c r="CG58" s="58"/>
      <c r="CH58" s="58"/>
      <c r="CI58" s="58"/>
      <c r="CJ58" s="58"/>
      <c r="CK58" s="58"/>
      <c r="CL58" s="58"/>
      <c r="CM58" s="58"/>
      <c r="CN58" s="58"/>
      <c r="CO58" s="53">
        <v>40.200000000000003</v>
      </c>
      <c r="CP58" s="53">
        <v>6.28</v>
      </c>
      <c r="CQ58" s="53">
        <v>17.3</v>
      </c>
      <c r="CR58" s="55">
        <v>8.1</v>
      </c>
      <c r="CS58" s="53">
        <v>7.5162199999999997</v>
      </c>
      <c r="CT58" s="53">
        <v>2.5499999999999998</v>
      </c>
      <c r="CU58" s="53">
        <v>36.258130000000001</v>
      </c>
      <c r="CV58" s="53">
        <v>74.040000000000006</v>
      </c>
      <c r="CW58" s="55">
        <v>13.544779999999999</v>
      </c>
      <c r="CX58" s="55">
        <v>73.821692220329368</v>
      </c>
      <c r="CY58" s="89">
        <v>3753.5491198182849</v>
      </c>
      <c r="CZ58" s="89">
        <v>1947.7569562748438</v>
      </c>
      <c r="DA58" s="89">
        <v>755.25269733106188</v>
      </c>
      <c r="DB58" s="89">
        <v>238.50085178875639</v>
      </c>
      <c r="DC58" s="89">
        <v>408.85860306643957</v>
      </c>
      <c r="DD58" s="53">
        <v>28.099999999999994</v>
      </c>
      <c r="DE58" s="58"/>
      <c r="DF58" s="58"/>
      <c r="DG58" s="58"/>
      <c r="DH58" s="58"/>
      <c r="DI58" s="89">
        <v>3218.547231128352</v>
      </c>
      <c r="DJ58" s="53">
        <v>63.270777479892757</v>
      </c>
      <c r="DK58" s="53">
        <v>75.806451612903231</v>
      </c>
      <c r="DL58" s="53">
        <v>16.7</v>
      </c>
      <c r="DM58" s="53">
        <v>18.5</v>
      </c>
      <c r="DN58" s="53"/>
      <c r="DO58" s="53"/>
      <c r="DP58" s="53"/>
      <c r="DQ58" s="53"/>
      <c r="DR58" s="53"/>
      <c r="DS58" s="89">
        <v>2580.919356285176</v>
      </c>
      <c r="DT58" s="53">
        <v>8.3067092651757193</v>
      </c>
      <c r="DU58" s="53">
        <v>13.602391629297458</v>
      </c>
      <c r="DV58" s="53">
        <v>10.719754977029096</v>
      </c>
      <c r="DW58" s="53">
        <v>4.0421792618629171</v>
      </c>
      <c r="DX58" s="53"/>
      <c r="DY58" s="53"/>
      <c r="DZ58" s="53"/>
      <c r="EA58" s="53"/>
      <c r="EB58" s="53"/>
      <c r="EC58" s="53">
        <v>22.894424673784105</v>
      </c>
      <c r="ED58" s="53">
        <v>4.6997389033942554</v>
      </c>
      <c r="EE58" s="53">
        <v>29.598559292909176</v>
      </c>
      <c r="EF58" s="53">
        <v>2.1577186362935508</v>
      </c>
      <c r="EG58" s="53">
        <v>2376.7908309455588</v>
      </c>
      <c r="EH58" s="53">
        <v>1103.0405405405406</v>
      </c>
      <c r="EI58" s="53">
        <v>1107.3253833049403</v>
      </c>
      <c r="EJ58" s="53"/>
      <c r="EK58" s="53"/>
      <c r="EL58" s="53"/>
      <c r="EM58" s="89">
        <v>4040.1373136363563</v>
      </c>
      <c r="EN58" s="53">
        <v>81.548878544223442</v>
      </c>
      <c r="EO58" s="53">
        <v>26.589103291713961</v>
      </c>
      <c r="EP58" s="53">
        <v>46.409313705043161</v>
      </c>
      <c r="EQ58" s="53">
        <v>7.2972972972972974</v>
      </c>
      <c r="ER58" s="53">
        <v>30.52300657330666</v>
      </c>
      <c r="ES58" s="53">
        <v>13.772791023842917</v>
      </c>
      <c r="ET58" s="53">
        <v>960.76923076923072</v>
      </c>
      <c r="EU58" s="53"/>
      <c r="EV58" s="53"/>
      <c r="EW58" s="53">
        <v>56.438791732909401</v>
      </c>
      <c r="EX58" s="53">
        <v>78.669155657667972</v>
      </c>
      <c r="EY58" s="53">
        <v>14.438620763559182</v>
      </c>
      <c r="EZ58" s="53">
        <v>0.62082550755082577</v>
      </c>
      <c r="FA58" s="53">
        <v>44.251743182158307</v>
      </c>
      <c r="FB58" s="53">
        <v>-12.8386447958197</v>
      </c>
      <c r="FC58" s="53">
        <v>86.480021892544272</v>
      </c>
      <c r="FD58" s="53">
        <v>53.253276504729072</v>
      </c>
      <c r="FE58" s="53">
        <v>76.379310344827587</v>
      </c>
      <c r="FF58" s="53">
        <v>408.85860306643957</v>
      </c>
      <c r="FG58" s="53">
        <v>4.6372475691847423</v>
      </c>
      <c r="FH58" s="53">
        <v>3.2490974729241873</v>
      </c>
      <c r="FI58" s="53">
        <v>7.6884589726484318</v>
      </c>
      <c r="FJ58" s="53">
        <v>6.7923898531375162</v>
      </c>
      <c r="FK58" s="53">
        <v>83.594793057409873</v>
      </c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2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64"/>
      <c r="GN58" s="58"/>
      <c r="GO58" s="58"/>
      <c r="GP58" s="58"/>
      <c r="GQ58" s="58"/>
      <c r="GR58" s="53"/>
      <c r="GS58" s="52"/>
      <c r="GT58" s="53"/>
      <c r="GU58" s="53"/>
      <c r="GV58" s="53"/>
      <c r="GW58" s="53"/>
      <c r="GX58" s="53"/>
      <c r="GY58" s="53"/>
      <c r="GZ58" s="53"/>
      <c r="HA58" s="53"/>
      <c r="HB58" s="53"/>
      <c r="HC58" s="53"/>
      <c r="HD58" s="53"/>
      <c r="HE58" s="59"/>
      <c r="HF58" s="59"/>
      <c r="HG58" s="59"/>
      <c r="HH58" s="59"/>
      <c r="HI58" s="59"/>
      <c r="HJ58" s="59"/>
      <c r="HK58" s="59"/>
      <c r="HL58" s="59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</row>
    <row r="59" spans="1:235" ht="20.25" customHeight="1">
      <c r="A59" s="19">
        <v>56</v>
      </c>
      <c r="B59" s="47" t="s">
        <v>110</v>
      </c>
      <c r="C59">
        <v>15482</v>
      </c>
      <c r="D59" s="53">
        <v>8.1841080000000002</v>
      </c>
      <c r="E59" s="53">
        <v>16.352609999999999</v>
      </c>
      <c r="F59" s="53">
        <v>15.709149999999999</v>
      </c>
      <c r="G59" s="53">
        <v>3.5939779999999999</v>
      </c>
      <c r="H59" s="53">
        <v>14.499309999999999</v>
      </c>
      <c r="I59" s="57">
        <v>6.1382750000000001</v>
      </c>
      <c r="J59" s="53">
        <v>22.662601626016261</v>
      </c>
      <c r="K59" s="52"/>
      <c r="L59" s="52"/>
      <c r="M59" s="52">
        <v>256</v>
      </c>
      <c r="N59" s="52">
        <v>1.870798012277112</v>
      </c>
      <c r="O59" s="52">
        <v>40.666666666666664</v>
      </c>
      <c r="P59" s="52">
        <v>4.1322314049586781</v>
      </c>
      <c r="Q59" s="52">
        <v>23.387096774193548</v>
      </c>
      <c r="R59" s="52">
        <v>36.231884057971016</v>
      </c>
      <c r="S59" s="52">
        <v>7.1428571428571423</v>
      </c>
      <c r="T59" s="68">
        <v>700</v>
      </c>
      <c r="U59" s="52"/>
      <c r="V59" s="52"/>
      <c r="W59" s="68">
        <v>1701</v>
      </c>
      <c r="X59" s="52">
        <v>12.39705560819182</v>
      </c>
      <c r="Y59" s="52">
        <v>4.1633709642625973</v>
      </c>
      <c r="Z59" s="52">
        <v>0.15134566032769625</v>
      </c>
      <c r="AA59" s="52">
        <v>0</v>
      </c>
      <c r="AB59" s="68">
        <v>9</v>
      </c>
      <c r="AC59" s="68">
        <v>14</v>
      </c>
      <c r="AD59" s="68">
        <v>23</v>
      </c>
      <c r="AE59" s="68">
        <v>0</v>
      </c>
      <c r="AF59" s="52"/>
      <c r="AG59" s="53">
        <v>6.7</v>
      </c>
      <c r="AH59" s="53">
        <v>10.9</v>
      </c>
      <c r="AI59" s="52">
        <v>11</v>
      </c>
      <c r="AJ59" s="53">
        <v>6.4516129032258078</v>
      </c>
      <c r="AK59" s="53">
        <v>18.647166361974406</v>
      </c>
      <c r="AL59" s="53">
        <v>36.432053365261268</v>
      </c>
      <c r="AM59" s="53">
        <v>15.572232645403378</v>
      </c>
      <c r="AN59" s="53">
        <v>26.779026217228463</v>
      </c>
      <c r="AO59" s="53">
        <v>19.581233036060489</v>
      </c>
      <c r="AP59" s="53"/>
      <c r="AQ59" s="53">
        <v>15.572232645403378</v>
      </c>
      <c r="AR59" s="53">
        <v>3.5</v>
      </c>
      <c r="AS59" s="53">
        <v>32.852419597234743</v>
      </c>
      <c r="AT59" s="53">
        <v>24.717093508040499</v>
      </c>
      <c r="AU59" s="53">
        <v>8.3694083694083687</v>
      </c>
      <c r="AV59" s="53"/>
      <c r="AW59" s="53"/>
      <c r="AX59" s="53"/>
      <c r="AY59" s="53"/>
      <c r="AZ59" s="53"/>
      <c r="BA59" s="52">
        <v>673.45201238390098</v>
      </c>
      <c r="BB59" s="53">
        <v>575.23148148148152</v>
      </c>
      <c r="BC59" s="53">
        <v>816.57250470809788</v>
      </c>
      <c r="BD59" s="53">
        <v>129.45667546130323</v>
      </c>
      <c r="BE59" s="53">
        <v>1005</v>
      </c>
      <c r="BF59" s="53">
        <v>11.508771929824562</v>
      </c>
      <c r="BG59" s="54">
        <v>4.888822793122535</v>
      </c>
      <c r="BH59" s="53"/>
      <c r="BI59" s="53"/>
      <c r="BJ59" s="53"/>
      <c r="BK59" s="53">
        <v>84.116748684880363</v>
      </c>
      <c r="BL59" s="53">
        <v>0.9842185643984388</v>
      </c>
      <c r="BM59" s="53">
        <v>51</v>
      </c>
      <c r="BN59" s="53">
        <v>7.4711613173151639</v>
      </c>
      <c r="BO59" s="53">
        <v>26.540924168788095</v>
      </c>
      <c r="BP59" s="53">
        <v>0.15280135823429541</v>
      </c>
      <c r="BQ59" s="53">
        <v>2.6973684210526314</v>
      </c>
      <c r="BR59" s="53"/>
      <c r="BS59" s="53"/>
      <c r="BT59" s="53"/>
      <c r="BU59" s="53">
        <v>14.51257</v>
      </c>
      <c r="BV59" s="53">
        <v>6.1234291203073719</v>
      </c>
      <c r="BW59" s="53">
        <v>14.69547264415278</v>
      </c>
      <c r="BX59" s="53">
        <v>10.669517770240377</v>
      </c>
      <c r="BY59" s="53">
        <v>4.7780563338740594</v>
      </c>
      <c r="BZ59" s="53">
        <v>0.69311311016074328</v>
      </c>
      <c r="CA59" s="53">
        <v>6.2158973602713461</v>
      </c>
      <c r="CB59" s="53">
        <v>5.906208523816546</v>
      </c>
      <c r="CC59" s="53">
        <v>3.0157793835717444</v>
      </c>
      <c r="CD59" s="53">
        <v>11.311016074325321</v>
      </c>
      <c r="CE59" s="58">
        <v>17.787489999999998</v>
      </c>
      <c r="CF59" s="58"/>
      <c r="CG59" s="58"/>
      <c r="CH59" s="58"/>
      <c r="CI59" s="58"/>
      <c r="CJ59" s="58"/>
      <c r="CK59" s="58"/>
      <c r="CL59" s="58"/>
      <c r="CM59" s="58"/>
      <c r="CN59" s="58"/>
      <c r="CO59" s="53">
        <v>48.77</v>
      </c>
      <c r="CP59" s="53">
        <v>4.53</v>
      </c>
      <c r="CQ59" s="53">
        <v>9.8000000000000007</v>
      </c>
      <c r="CR59" s="55">
        <v>18.7</v>
      </c>
      <c r="CS59" s="53">
        <v>6.0110919999999997</v>
      </c>
      <c r="CT59" s="53">
        <v>1.51</v>
      </c>
      <c r="CU59" s="53">
        <v>28.772200000000002</v>
      </c>
      <c r="CV59" s="53">
        <v>70.239999999999995</v>
      </c>
      <c r="CW59" s="55">
        <v>15.34796</v>
      </c>
      <c r="CX59" s="55">
        <v>148.55961762046246</v>
      </c>
      <c r="CY59" s="89">
        <v>4902.4673814752614</v>
      </c>
      <c r="CZ59" s="89">
        <v>2577.1864100245448</v>
      </c>
      <c r="DA59" s="89">
        <v>1065.7537785815787</v>
      </c>
      <c r="DB59" s="89">
        <v>232.52809714507168</v>
      </c>
      <c r="DC59" s="89">
        <v>607.15669810102054</v>
      </c>
      <c r="DD59" s="53">
        <v>26.900000000000006</v>
      </c>
      <c r="DE59" s="58"/>
      <c r="DF59" s="58"/>
      <c r="DG59" s="58"/>
      <c r="DH59" s="58"/>
      <c r="DI59" s="89">
        <v>2137.1442853810395</v>
      </c>
      <c r="DJ59" s="53">
        <v>86.764705882352942</v>
      </c>
      <c r="DK59" s="53">
        <v>56.198347107438018</v>
      </c>
      <c r="DL59" s="53">
        <v>10.9</v>
      </c>
      <c r="DM59" s="53">
        <v>12.5</v>
      </c>
      <c r="DN59" s="53"/>
      <c r="DO59" s="53"/>
      <c r="DP59" s="53"/>
      <c r="DQ59" s="53"/>
      <c r="DR59" s="53"/>
      <c r="DS59" s="89">
        <v>1915.6177383582647</v>
      </c>
      <c r="DT59" s="53">
        <v>10.196078431372548</v>
      </c>
      <c r="DU59" s="53">
        <v>18.647166361974406</v>
      </c>
      <c r="DV59" s="53">
        <v>15.572232645403378</v>
      </c>
      <c r="DW59" s="53">
        <v>4.4496487119437944</v>
      </c>
      <c r="DX59" s="53"/>
      <c r="DY59" s="53"/>
      <c r="DZ59" s="53"/>
      <c r="EA59" s="53"/>
      <c r="EB59" s="53"/>
      <c r="EC59" s="53">
        <v>27.487179487179485</v>
      </c>
      <c r="ED59" s="53">
        <v>8.3694083694083687</v>
      </c>
      <c r="EE59" s="53">
        <v>29.302771636367773</v>
      </c>
      <c r="EF59" s="53">
        <v>1.8007179077424618</v>
      </c>
      <c r="EG59" s="53">
        <v>2259.2936802973977</v>
      </c>
      <c r="EH59" s="53">
        <v>1028.125</v>
      </c>
      <c r="EI59" s="53">
        <v>1207.8542823924558</v>
      </c>
      <c r="EJ59" s="53"/>
      <c r="EK59" s="53"/>
      <c r="EL59" s="53"/>
      <c r="EM59" s="89">
        <v>4368.8692401054632</v>
      </c>
      <c r="EN59" s="53">
        <v>76.402410755679185</v>
      </c>
      <c r="EO59" s="53">
        <v>20.027624309392262</v>
      </c>
      <c r="EP59" s="53">
        <v>49.440710657384159</v>
      </c>
      <c r="EQ59" s="53">
        <v>7.6967260195290059</v>
      </c>
      <c r="ER59" s="53">
        <v>27.280288328250624</v>
      </c>
      <c r="ES59" s="53">
        <v>13.774255261000274</v>
      </c>
      <c r="ET59" s="53">
        <v>865.51724137931035</v>
      </c>
      <c r="EU59" s="53"/>
      <c r="EV59" s="53"/>
      <c r="EW59" s="53">
        <v>46.081565436404141</v>
      </c>
      <c r="EX59" s="53">
        <v>139.21667254361037</v>
      </c>
      <c r="EY59" s="53">
        <v>10.334158233968083</v>
      </c>
      <c r="EZ59" s="53">
        <v>9.1766814252582591</v>
      </c>
      <c r="FA59" s="53">
        <v>50.599600151666635</v>
      </c>
      <c r="FB59" s="53">
        <v>-2.6056323043723504</v>
      </c>
      <c r="FC59" s="53">
        <v>67.918685952719386</v>
      </c>
      <c r="FD59" s="53">
        <v>42.389594837703306</v>
      </c>
      <c r="FE59" s="53">
        <v>71.296296296296291</v>
      </c>
      <c r="FF59" s="53">
        <v>607.15669810102054</v>
      </c>
      <c r="FG59" s="53">
        <v>8.1767955801104986</v>
      </c>
      <c r="FH59" s="53">
        <v>2.2321428571428572</v>
      </c>
      <c r="FI59" s="53">
        <v>7.5418387307107153</v>
      </c>
      <c r="FJ59" s="53">
        <v>6.5974475448842744</v>
      </c>
      <c r="FK59" s="53">
        <v>84.317542721176736</v>
      </c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2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64"/>
      <c r="GN59" s="58"/>
      <c r="GO59" s="58"/>
      <c r="GP59" s="58"/>
      <c r="GQ59" s="58"/>
      <c r="GR59" s="53"/>
      <c r="GS59" s="52"/>
      <c r="GT59" s="53"/>
      <c r="GU59" s="53"/>
      <c r="GV59" s="53"/>
      <c r="GW59" s="53"/>
      <c r="GX59" s="53"/>
      <c r="GY59" s="53"/>
      <c r="GZ59" s="53"/>
      <c r="HA59" s="53"/>
      <c r="HB59" s="53"/>
      <c r="HC59" s="53"/>
      <c r="HD59" s="53"/>
      <c r="HE59" s="59"/>
      <c r="HF59" s="59"/>
      <c r="HG59" s="59"/>
      <c r="HH59" s="59"/>
      <c r="HI59" s="59"/>
      <c r="HJ59" s="59"/>
      <c r="HK59" s="59"/>
      <c r="HL59" s="59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</row>
    <row r="60" spans="1:235" ht="20.25" customHeight="1">
      <c r="A60" s="19">
        <v>57</v>
      </c>
      <c r="B60" s="47" t="s">
        <v>111</v>
      </c>
      <c r="C60">
        <v>63264</v>
      </c>
      <c r="D60" s="53">
        <v>9.3390930000000001</v>
      </c>
      <c r="E60" s="53">
        <v>12.747820000000001</v>
      </c>
      <c r="F60" s="53">
        <v>18.398578999999998</v>
      </c>
      <c r="G60" s="53">
        <v>2.8768889999999998</v>
      </c>
      <c r="H60" s="53">
        <v>11.157629999999999</v>
      </c>
      <c r="I60" s="57">
        <v>6.7388310000000002</v>
      </c>
      <c r="J60" s="53">
        <v>17.458078039342148</v>
      </c>
      <c r="K60" s="52"/>
      <c r="L60" s="52"/>
      <c r="M60" s="52">
        <v>375</v>
      </c>
      <c r="N60" s="52">
        <v>0.61534927224692737</v>
      </c>
      <c r="O60" s="52">
        <v>27.966101694915253</v>
      </c>
      <c r="P60" s="52">
        <v>13.866666666666665</v>
      </c>
      <c r="Q60" s="52">
        <v>20.408163265306122</v>
      </c>
      <c r="R60" s="52">
        <v>21.1864406779661</v>
      </c>
      <c r="S60" s="52">
        <v>4.5454545454545459</v>
      </c>
      <c r="T60" s="68">
        <v>928</v>
      </c>
      <c r="U60" s="52"/>
      <c r="V60" s="52"/>
      <c r="W60" s="68">
        <v>10308</v>
      </c>
      <c r="X60" s="52">
        <v>16.835709735900821</v>
      </c>
      <c r="Y60" s="52">
        <v>9.8419082184838231</v>
      </c>
      <c r="Z60" s="52">
        <v>0.54535336672231505</v>
      </c>
      <c r="AA60" s="52">
        <v>3</v>
      </c>
      <c r="AB60" s="68">
        <v>56</v>
      </c>
      <c r="AC60" s="68">
        <v>28</v>
      </c>
      <c r="AD60" s="68">
        <v>87</v>
      </c>
      <c r="AE60" s="68">
        <v>0</v>
      </c>
      <c r="AF60" s="52"/>
      <c r="AG60" s="53">
        <v>1.9</v>
      </c>
      <c r="AH60" s="53">
        <v>12.3</v>
      </c>
      <c r="AI60" s="52">
        <v>6.9114470842332594</v>
      </c>
      <c r="AJ60" s="53">
        <v>5.0549450549450654</v>
      </c>
      <c r="AK60" s="53">
        <v>6.1899679829242267</v>
      </c>
      <c r="AL60" s="53">
        <v>20.182005286628062</v>
      </c>
      <c r="AM60" s="53">
        <v>7.813754348407814</v>
      </c>
      <c r="AN60" s="53">
        <v>49.50547981823042</v>
      </c>
      <c r="AO60" s="53">
        <v>44.903732809430259</v>
      </c>
      <c r="AP60" s="53"/>
      <c r="AQ60" s="53">
        <v>7.813754348407814</v>
      </c>
      <c r="AR60" s="53">
        <v>1.8</v>
      </c>
      <c r="AS60" s="53">
        <v>44.813302917517113</v>
      </c>
      <c r="AT60" s="53">
        <v>16.549663928304707</v>
      </c>
      <c r="AU60" s="53">
        <v>4.8722457846281158</v>
      </c>
      <c r="AV60" s="53"/>
      <c r="AW60" s="53"/>
      <c r="AX60" s="53"/>
      <c r="AY60" s="53"/>
      <c r="AZ60" s="53"/>
      <c r="BA60" s="52">
        <v>963.00356261989589</v>
      </c>
      <c r="BB60" s="53">
        <v>746.61921708185059</v>
      </c>
      <c r="BC60" s="53">
        <v>1247.7346654275093</v>
      </c>
      <c r="BD60" s="53">
        <v>195.66378335919177</v>
      </c>
      <c r="BE60" s="53">
        <v>1093</v>
      </c>
      <c r="BF60" s="53">
        <v>9.2240911557243628</v>
      </c>
      <c r="BG60" s="54">
        <v>3.624105049495288</v>
      </c>
      <c r="BH60" s="53"/>
      <c r="BI60" s="53"/>
      <c r="BJ60" s="53"/>
      <c r="BK60" s="53">
        <v>89.900598340088777</v>
      </c>
      <c r="BL60" s="53">
        <v>0.5500868558193398</v>
      </c>
      <c r="BM60" s="53">
        <v>4.2</v>
      </c>
      <c r="BN60" s="53">
        <v>8.6988939977631414</v>
      </c>
      <c r="BO60" s="53">
        <v>8.0126854851561777</v>
      </c>
      <c r="BP60" s="53">
        <v>0.10607010269514487</v>
      </c>
      <c r="BQ60" s="53">
        <v>1.2720016536021497</v>
      </c>
      <c r="BR60" s="53"/>
      <c r="BS60" s="53"/>
      <c r="BT60" s="53"/>
      <c r="BU60" s="53">
        <v>15.82695</v>
      </c>
      <c r="BV60" s="53">
        <v>3.4170630710790184</v>
      </c>
      <c r="BW60" s="53">
        <v>8.6398891498673507</v>
      </c>
      <c r="BX60" s="53">
        <v>8.8206965308639891</v>
      </c>
      <c r="BY60" s="53">
        <v>3.3136754592000544</v>
      </c>
      <c r="BZ60" s="53">
        <v>0.66408692272596703</v>
      </c>
      <c r="CA60" s="53">
        <v>3.3745078490680811</v>
      </c>
      <c r="CB60" s="53">
        <v>3.6178374085401912</v>
      </c>
      <c r="CC60" s="53">
        <v>1.2098886429307694</v>
      </c>
      <c r="CD60" s="53">
        <v>8.8325250511161055</v>
      </c>
      <c r="CE60" s="58">
        <v>15.768800000000001</v>
      </c>
      <c r="CF60" s="58"/>
      <c r="CG60" s="58"/>
      <c r="CH60" s="58"/>
      <c r="CI60" s="58"/>
      <c r="CJ60" s="58"/>
      <c r="CK60" s="58"/>
      <c r="CL60" s="58"/>
      <c r="CM60" s="58"/>
      <c r="CN60" s="58"/>
      <c r="CO60" s="53">
        <v>48.42</v>
      </c>
      <c r="CP60" s="53">
        <v>6.58</v>
      </c>
      <c r="CQ60" s="53">
        <v>15.9</v>
      </c>
      <c r="CR60" s="55">
        <v>6.2</v>
      </c>
      <c r="CS60" s="53">
        <v>4.0406040000000001</v>
      </c>
      <c r="CT60" s="53">
        <v>2.06</v>
      </c>
      <c r="CU60" s="53">
        <v>18.47954</v>
      </c>
      <c r="CV60" s="53">
        <v>69.78</v>
      </c>
      <c r="CW60" s="55">
        <v>9.4638620000000007</v>
      </c>
      <c r="CX60" s="55">
        <v>74.291856348002014</v>
      </c>
      <c r="CY60" s="89">
        <v>3140.8067779463836</v>
      </c>
      <c r="CZ60" s="89">
        <v>1836.7475973697522</v>
      </c>
      <c r="DA60" s="89">
        <v>505.8168942842691</v>
      </c>
      <c r="DB60" s="89">
        <v>213.39150227617603</v>
      </c>
      <c r="DC60" s="89">
        <v>218.13353566009107</v>
      </c>
      <c r="DD60" s="53">
        <v>32.599999999999994</v>
      </c>
      <c r="DE60" s="58"/>
      <c r="DF60" s="58"/>
      <c r="DG60" s="58"/>
      <c r="DH60" s="58"/>
      <c r="DI60" s="89">
        <v>11590.306869549167</v>
      </c>
      <c r="DJ60" s="53">
        <v>68.398268398268399</v>
      </c>
      <c r="DK60" s="53">
        <v>59.567901234567898</v>
      </c>
      <c r="DL60" s="53">
        <v>12.3</v>
      </c>
      <c r="DM60" s="53">
        <v>2.9</v>
      </c>
      <c r="DN60" s="53"/>
      <c r="DO60" s="53"/>
      <c r="DP60" s="53"/>
      <c r="DQ60" s="53"/>
      <c r="DR60" s="53"/>
      <c r="DS60" s="89">
        <v>11382.991324135723</v>
      </c>
      <c r="DT60" s="53">
        <v>1.6451233842538191</v>
      </c>
      <c r="DU60" s="53">
        <v>6.1899679829242267</v>
      </c>
      <c r="DV60" s="53">
        <v>7.813754348407814</v>
      </c>
      <c r="DW60" s="53">
        <v>5.9180576631259481</v>
      </c>
      <c r="DX60" s="53"/>
      <c r="DY60" s="53"/>
      <c r="DZ60" s="53"/>
      <c r="EA60" s="53"/>
      <c r="EB60" s="53"/>
      <c r="EC60" s="53">
        <v>17.617634590928361</v>
      </c>
      <c r="ED60" s="53">
        <v>4.8722457846281158</v>
      </c>
      <c r="EE60" s="53">
        <v>3.593156670199336</v>
      </c>
      <c r="EF60" s="53">
        <v>1.7020310027288823</v>
      </c>
      <c r="EG60" s="53">
        <v>3432.4690402476781</v>
      </c>
      <c r="EH60" s="53">
        <v>1628.6337209302326</v>
      </c>
      <c r="EI60" s="53">
        <v>695.49822964087002</v>
      </c>
      <c r="EJ60" s="53"/>
      <c r="EK60" s="53"/>
      <c r="EL60" s="53"/>
      <c r="EM60" s="89">
        <v>11646.327476510864</v>
      </c>
      <c r="EN60" s="53">
        <v>85.148202648728187</v>
      </c>
      <c r="EO60" s="53">
        <v>21.344032096288867</v>
      </c>
      <c r="EP60" s="53">
        <v>37.436694174996852</v>
      </c>
      <c r="EQ60" s="53">
        <v>3.1112068037463669</v>
      </c>
      <c r="ER60" s="53">
        <v>19.30688096433953</v>
      </c>
      <c r="ES60" s="53">
        <v>12.867720632379429</v>
      </c>
      <c r="ET60" s="53">
        <v>1365.4084158415842</v>
      </c>
      <c r="EU60" s="53"/>
      <c r="EV60" s="53"/>
      <c r="EW60" s="53">
        <v>263.75057103700328</v>
      </c>
      <c r="EX60" s="53">
        <v>49.278021788994394</v>
      </c>
      <c r="EY60" s="53">
        <v>9.831130634458825</v>
      </c>
      <c r="EZ60" s="53">
        <v>0.81864780187701003</v>
      </c>
      <c r="FA60" s="53">
        <v>68.259352152127036</v>
      </c>
      <c r="FB60" s="53">
        <v>6.7913414953647848</v>
      </c>
      <c r="FC60" s="53">
        <v>74.470637124527414</v>
      </c>
      <c r="FD60" s="53">
        <v>49.547117042888878</v>
      </c>
      <c r="FE60" s="53">
        <v>77.355769230769226</v>
      </c>
      <c r="FF60" s="53">
        <v>218.13353566009107</v>
      </c>
      <c r="FG60" s="53">
        <v>8.2866152768044845</v>
      </c>
      <c r="FH60" s="53">
        <v>1.6270337922403004</v>
      </c>
      <c r="FI60" s="53">
        <v>5.0902855918126777</v>
      </c>
      <c r="FJ60" s="53">
        <v>1.6651496493012796</v>
      </c>
      <c r="FK60" s="53">
        <v>87.878138887401619</v>
      </c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2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64"/>
      <c r="GN60" s="58"/>
      <c r="GO60" s="58"/>
      <c r="GP60" s="58"/>
      <c r="GQ60" s="58"/>
      <c r="GR60" s="53"/>
      <c r="GS60" s="52"/>
      <c r="GT60" s="53"/>
      <c r="GU60" s="53"/>
      <c r="GV60" s="53"/>
      <c r="GW60" s="53"/>
      <c r="GX60" s="53"/>
      <c r="GY60" s="53"/>
      <c r="GZ60" s="53"/>
      <c r="HA60" s="53"/>
      <c r="HB60" s="53"/>
      <c r="HC60" s="53"/>
      <c r="HD60" s="53"/>
      <c r="HE60" s="59"/>
      <c r="HF60" s="59"/>
      <c r="HG60" s="59"/>
      <c r="HH60" s="59"/>
      <c r="HI60" s="59"/>
      <c r="HJ60" s="59"/>
      <c r="HK60" s="59"/>
      <c r="HL60" s="59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</row>
    <row r="61" spans="1:235" ht="20.25" customHeight="1">
      <c r="A61" s="19">
        <v>58</v>
      </c>
      <c r="B61" s="47" t="s">
        <v>112</v>
      </c>
      <c r="C61">
        <v>11879</v>
      </c>
      <c r="D61" s="53">
        <v>13.12824</v>
      </c>
      <c r="E61" s="53">
        <v>10.686730000000001</v>
      </c>
      <c r="F61" s="53">
        <v>20.675962999999999</v>
      </c>
      <c r="G61" s="53">
        <v>3.8111809999999999</v>
      </c>
      <c r="H61" s="53">
        <v>17.845420000000001</v>
      </c>
      <c r="I61" s="57">
        <v>8.7032310000000006</v>
      </c>
      <c r="J61" s="53">
        <v>22.589471380102879</v>
      </c>
      <c r="K61" s="52"/>
      <c r="L61" s="52"/>
      <c r="M61" s="52">
        <v>226</v>
      </c>
      <c r="N61" s="52">
        <v>2.1029124406811204</v>
      </c>
      <c r="O61" s="52">
        <v>53.787878787878782</v>
      </c>
      <c r="P61" s="52">
        <v>3.4146341463414638</v>
      </c>
      <c r="Q61" s="52">
        <v>39.473684210526315</v>
      </c>
      <c r="R61" s="52">
        <v>40.425531914893611</v>
      </c>
      <c r="S61" s="52">
        <v>14.285714285714285</v>
      </c>
      <c r="T61" s="68">
        <v>468</v>
      </c>
      <c r="U61" s="52"/>
      <c r="V61" s="52"/>
      <c r="W61" s="68">
        <v>1084</v>
      </c>
      <c r="X61" s="52">
        <v>10.050064898943077</v>
      </c>
      <c r="Y61" s="52">
        <v>5.8812735113313153</v>
      </c>
      <c r="Z61" s="52">
        <v>0.77837294944760627</v>
      </c>
      <c r="AA61" s="52">
        <v>3</v>
      </c>
      <c r="AB61" s="68">
        <v>23</v>
      </c>
      <c r="AC61" s="68">
        <v>41</v>
      </c>
      <c r="AD61" s="68">
        <v>67</v>
      </c>
      <c r="AE61" s="68">
        <v>0</v>
      </c>
      <c r="AF61" s="52"/>
      <c r="AG61" s="53">
        <v>10.4</v>
      </c>
      <c r="AH61" s="53">
        <v>33.299999999999997</v>
      </c>
      <c r="AI61" s="52">
        <v>15.116279069767444</v>
      </c>
      <c r="AJ61" s="53">
        <v>12.048192771084345</v>
      </c>
      <c r="AK61" s="53">
        <v>15.708812260536398</v>
      </c>
      <c r="AL61" s="53">
        <v>38.829257496956956</v>
      </c>
      <c r="AM61" s="53">
        <v>14.611005692599621</v>
      </c>
      <c r="AN61" s="53">
        <v>18.994413407821227</v>
      </c>
      <c r="AO61" s="53">
        <v>20.753860127157132</v>
      </c>
      <c r="AP61" s="53"/>
      <c r="AQ61" s="53">
        <v>14.611005692599621</v>
      </c>
      <c r="AR61" s="53">
        <v>4</v>
      </c>
      <c r="AS61" s="53">
        <v>31.131703470031546</v>
      </c>
      <c r="AT61" s="53">
        <v>32.36733894654396</v>
      </c>
      <c r="AU61" s="53">
        <v>9.2843326885880089</v>
      </c>
      <c r="AV61" s="53"/>
      <c r="AW61" s="53"/>
      <c r="AX61" s="53"/>
      <c r="AY61" s="53"/>
      <c r="AZ61" s="53"/>
      <c r="BA61" s="52">
        <v>654.0378006872852</v>
      </c>
      <c r="BB61" s="53">
        <v>581.34398496240601</v>
      </c>
      <c r="BC61" s="53">
        <v>748.52185089974296</v>
      </c>
      <c r="BD61" s="53">
        <v>489.25228755641643</v>
      </c>
      <c r="BE61" s="53">
        <v>951</v>
      </c>
      <c r="BF61" s="53">
        <v>10.147783251231528</v>
      </c>
      <c r="BG61" s="54">
        <v>6.1277092267715227</v>
      </c>
      <c r="BH61" s="53"/>
      <c r="BI61" s="53"/>
      <c r="BJ61" s="53"/>
      <c r="BK61" s="53">
        <v>76.778635510118932</v>
      </c>
      <c r="BL61" s="53">
        <v>3.3382015439182142</v>
      </c>
      <c r="BM61" s="53">
        <v>78.7</v>
      </c>
      <c r="BN61" s="53">
        <v>4.7905830823980287</v>
      </c>
      <c r="BO61" s="53">
        <v>22.986738531971021</v>
      </c>
      <c r="BP61" s="53">
        <v>0.23148148148148145</v>
      </c>
      <c r="BQ61" s="53">
        <v>2.5947936720515608</v>
      </c>
      <c r="BR61" s="53"/>
      <c r="BS61" s="53"/>
      <c r="BT61" s="53"/>
      <c r="BU61" s="53">
        <v>23.375610000000002</v>
      </c>
      <c r="BV61" s="53">
        <v>8.2891246684350133</v>
      </c>
      <c r="BW61" s="53">
        <v>15.875118259224219</v>
      </c>
      <c r="BX61" s="53">
        <v>10.823084200567644</v>
      </c>
      <c r="BY61" s="53">
        <v>4.8817407757805107</v>
      </c>
      <c r="BZ61" s="53">
        <v>0.52034058656575222</v>
      </c>
      <c r="CA61" s="53">
        <v>7.2374645222327336</v>
      </c>
      <c r="CB61" s="53">
        <v>6.2724692526017032</v>
      </c>
      <c r="CC61" s="53">
        <v>3.5383159886471143</v>
      </c>
      <c r="CD61" s="53">
        <v>12.147587511825922</v>
      </c>
      <c r="CE61" s="58">
        <v>26.036259999999999</v>
      </c>
      <c r="CF61" s="58"/>
      <c r="CG61" s="58"/>
      <c r="CH61" s="58"/>
      <c r="CI61" s="58"/>
      <c r="CJ61" s="58"/>
      <c r="CK61" s="58"/>
      <c r="CL61" s="58"/>
      <c r="CM61" s="58"/>
      <c r="CN61" s="58"/>
      <c r="CO61" s="53">
        <v>37.68</v>
      </c>
      <c r="CP61" s="53">
        <v>6.12</v>
      </c>
      <c r="CQ61" s="53">
        <v>12.6</v>
      </c>
      <c r="CR61" s="55">
        <v>19.3</v>
      </c>
      <c r="CS61" s="53">
        <v>5.0148539999999997</v>
      </c>
      <c r="CT61" s="53">
        <v>2.33</v>
      </c>
      <c r="CU61" s="53">
        <v>31.1038</v>
      </c>
      <c r="CV61" s="53">
        <v>66.13</v>
      </c>
      <c r="CW61" s="55">
        <v>15.74963</v>
      </c>
      <c r="CX61" s="55">
        <v>151.52790638942673</v>
      </c>
      <c r="CY61" s="89">
        <v>9276.8751578415686</v>
      </c>
      <c r="CZ61" s="89">
        <v>3510.3964980217188</v>
      </c>
      <c r="DA61" s="89">
        <v>2474.9558043606362</v>
      </c>
      <c r="DB61" s="89">
        <v>564.02054044953275</v>
      </c>
      <c r="DC61" s="89">
        <v>1447.9333277211886</v>
      </c>
      <c r="DD61" s="53">
        <v>30.700000000000003</v>
      </c>
      <c r="DE61" s="58"/>
      <c r="DF61" s="58"/>
      <c r="DG61" s="58"/>
      <c r="DH61" s="58"/>
      <c r="DI61" s="89">
        <v>1717.6734497162811</v>
      </c>
      <c r="DJ61" s="53">
        <v>95.522388059701484</v>
      </c>
      <c r="DK61" s="53">
        <v>44.144144144144143</v>
      </c>
      <c r="DL61" s="53">
        <v>33.299999999999997</v>
      </c>
      <c r="DM61" s="53">
        <v>23.1</v>
      </c>
      <c r="DN61" s="53"/>
      <c r="DO61" s="53"/>
      <c r="DP61" s="53"/>
      <c r="DQ61" s="53"/>
      <c r="DR61" s="53"/>
      <c r="DS61" s="89">
        <v>1373.9147925118441</v>
      </c>
      <c r="DT61" s="53">
        <v>10.92436974789916</v>
      </c>
      <c r="DU61" s="53">
        <v>15.708812260536398</v>
      </c>
      <c r="DV61" s="53">
        <v>14.611005692599621</v>
      </c>
      <c r="DW61" s="53">
        <v>4.0178571428571432</v>
      </c>
      <c r="DX61" s="53"/>
      <c r="DY61" s="53"/>
      <c r="DZ61" s="53"/>
      <c r="EA61" s="53"/>
      <c r="EB61" s="53"/>
      <c r="EC61" s="53">
        <v>29.689608636977059</v>
      </c>
      <c r="ED61" s="53">
        <v>9.2843326885880089</v>
      </c>
      <c r="EE61" s="53">
        <v>71.044031102815282</v>
      </c>
      <c r="EF61" s="53">
        <v>1.6539574202870846</v>
      </c>
      <c r="EG61" s="53">
        <v>2159.3137254901962</v>
      </c>
      <c r="EH61" s="53">
        <v>965.57377049180332</v>
      </c>
      <c r="EI61" s="53">
        <v>3081.0674299183434</v>
      </c>
      <c r="EJ61" s="53"/>
      <c r="EK61" s="53"/>
      <c r="EL61" s="53"/>
      <c r="EM61" s="89">
        <v>3405.4072976914367</v>
      </c>
      <c r="EN61" s="53">
        <v>72.433460076045634</v>
      </c>
      <c r="EO61" s="53">
        <v>17.858413376022767</v>
      </c>
      <c r="EP61" s="53">
        <v>57.849174204080811</v>
      </c>
      <c r="EQ61" s="53">
        <v>9.6526508226691039</v>
      </c>
      <c r="ER61" s="53">
        <v>27.060931899641577</v>
      </c>
      <c r="ES61" s="53">
        <v>16.549295774647888</v>
      </c>
      <c r="ET61" s="53">
        <v>835.95505617977528</v>
      </c>
      <c r="EU61" s="53"/>
      <c r="EV61" s="53"/>
      <c r="EW61" s="53">
        <v>9.2781423523473094</v>
      </c>
      <c r="EX61" s="53">
        <v>76.363636363636374</v>
      </c>
      <c r="EY61" s="53">
        <v>12.670110509382306</v>
      </c>
      <c r="EZ61" s="53">
        <v>3.0757998276124368</v>
      </c>
      <c r="FA61" s="53">
        <v>30.525019612516267</v>
      </c>
      <c r="FB61" s="53">
        <v>-4.1423494767701357</v>
      </c>
      <c r="FC61" s="53">
        <v>73.379291944019116</v>
      </c>
      <c r="FD61" s="53">
        <v>34.768166089965419</v>
      </c>
      <c r="FE61" s="53">
        <v>75.963718820861686</v>
      </c>
      <c r="FF61" s="53">
        <v>1447.9333277211886</v>
      </c>
      <c r="FG61" s="53"/>
      <c r="FH61" s="53"/>
      <c r="FI61" s="53">
        <v>9.5059880239520957</v>
      </c>
      <c r="FJ61" s="53">
        <v>7.8567876678269517</v>
      </c>
      <c r="FK61" s="53">
        <v>80.755842864246645</v>
      </c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2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64"/>
      <c r="GN61" s="58"/>
      <c r="GO61" s="58"/>
      <c r="GP61" s="58"/>
      <c r="GQ61" s="58"/>
      <c r="GR61" s="53"/>
      <c r="GS61" s="52"/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/>
      <c r="HE61" s="59"/>
      <c r="HF61" s="59"/>
      <c r="HG61" s="59"/>
      <c r="HH61" s="59"/>
      <c r="HI61" s="59"/>
      <c r="HJ61" s="59"/>
      <c r="HK61" s="59"/>
      <c r="HL61" s="59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</row>
    <row r="62" spans="1:235" ht="20.25" customHeight="1">
      <c r="A62" s="19">
        <v>59</v>
      </c>
      <c r="B62" s="47" t="s">
        <v>113</v>
      </c>
      <c r="C62">
        <v>109515</v>
      </c>
      <c r="D62" s="53">
        <v>7.6083970000000001</v>
      </c>
      <c r="E62" s="53">
        <v>9.6403990000000004</v>
      </c>
      <c r="F62" s="53">
        <v>13.848979999999999</v>
      </c>
      <c r="G62" s="53">
        <v>2.6801460000000001</v>
      </c>
      <c r="H62" s="53">
        <v>27.797650000000001</v>
      </c>
      <c r="I62" s="57">
        <v>4.8003939999999998</v>
      </c>
      <c r="J62" s="53">
        <v>16.455243027793358</v>
      </c>
      <c r="K62" s="52"/>
      <c r="L62" s="52"/>
      <c r="M62" s="52">
        <v>505</v>
      </c>
      <c r="N62" s="52">
        <v>0.52970546278425779</v>
      </c>
      <c r="O62" s="52">
        <v>21.728971962616821</v>
      </c>
      <c r="P62" s="52">
        <v>24.380165289256198</v>
      </c>
      <c r="Q62" s="52">
        <v>71.84210526315789</v>
      </c>
      <c r="R62" s="52">
        <v>48.780487804878049</v>
      </c>
      <c r="S62" s="52">
        <v>5.9561128526645764</v>
      </c>
      <c r="T62" s="68">
        <v>1015</v>
      </c>
      <c r="U62" s="52"/>
      <c r="V62" s="52"/>
      <c r="W62" s="68">
        <v>33739</v>
      </c>
      <c r="X62" s="52">
        <v>35.296640756588232</v>
      </c>
      <c r="Y62" s="52">
        <v>22.506187340072998</v>
      </c>
      <c r="Z62" s="52">
        <v>1.7088148162680741</v>
      </c>
      <c r="AA62" s="52">
        <v>17</v>
      </c>
      <c r="AB62" s="68">
        <v>644</v>
      </c>
      <c r="AC62" s="68">
        <v>1341</v>
      </c>
      <c r="AD62" s="68">
        <v>2002</v>
      </c>
      <c r="AE62" s="68">
        <v>13</v>
      </c>
      <c r="AF62" s="52"/>
      <c r="AG62" s="53">
        <v>4.7</v>
      </c>
      <c r="AH62" s="53">
        <v>14.6</v>
      </c>
      <c r="AI62" s="52">
        <v>2.2222222222222285</v>
      </c>
      <c r="AJ62" s="53">
        <v>2.1464646464646506</v>
      </c>
      <c r="AK62" s="53">
        <v>3.5478867778208607</v>
      </c>
      <c r="AL62" s="53">
        <v>10.882061210100504</v>
      </c>
      <c r="AM62" s="53">
        <v>7.6997485006771127</v>
      </c>
      <c r="AN62" s="53">
        <v>51.014492753623188</v>
      </c>
      <c r="AO62" s="53">
        <v>61.167718783560787</v>
      </c>
      <c r="AP62" s="53"/>
      <c r="AQ62" s="53">
        <v>7.6997485006771127</v>
      </c>
      <c r="AR62" s="53">
        <v>4.3</v>
      </c>
      <c r="AS62" s="53">
        <v>59.552774301209844</v>
      </c>
      <c r="AT62" s="53">
        <v>12.463282274258592</v>
      </c>
      <c r="AU62" s="53">
        <v>5.5035128805620603</v>
      </c>
      <c r="AV62" s="53"/>
      <c r="AW62" s="53"/>
      <c r="AX62" s="53"/>
      <c r="AY62" s="53"/>
      <c r="AZ62" s="53"/>
      <c r="BA62" s="52">
        <v>1288.8381201044385</v>
      </c>
      <c r="BB62" s="53">
        <v>1162.0669056152926</v>
      </c>
      <c r="BC62" s="53">
        <v>1448.7660106216808</v>
      </c>
      <c r="BD62" s="53">
        <v>314.73883561019477</v>
      </c>
      <c r="BE62" s="53">
        <v>1061</v>
      </c>
      <c r="BF62" s="53">
        <v>6.4970253872886854</v>
      </c>
      <c r="BG62" s="54">
        <v>3.4285533957551144</v>
      </c>
      <c r="BH62" s="53"/>
      <c r="BI62" s="53"/>
      <c r="BJ62" s="53"/>
      <c r="BK62" s="53">
        <v>46.691428215715973</v>
      </c>
      <c r="BL62" s="53">
        <v>4.9820513352561573</v>
      </c>
      <c r="BM62" s="53">
        <v>0.8</v>
      </c>
      <c r="BN62" s="53">
        <v>18.264118674945163</v>
      </c>
      <c r="BO62" s="53">
        <v>6.7658781605798319</v>
      </c>
      <c r="BP62" s="53">
        <v>0.11837268705999625</v>
      </c>
      <c r="BQ62" s="53">
        <v>10.46642797586934</v>
      </c>
      <c r="BR62" s="53"/>
      <c r="BS62" s="53"/>
      <c r="BT62" s="53"/>
      <c r="BU62" s="53">
        <v>24.24072</v>
      </c>
      <c r="BV62" s="53">
        <v>3.5725384000710294</v>
      </c>
      <c r="BW62" s="53">
        <v>5.9063442487469278</v>
      </c>
      <c r="BX62" s="53">
        <v>8.3856564810939034</v>
      </c>
      <c r="BY62" s="53">
        <v>2.7894945852250164</v>
      </c>
      <c r="BZ62" s="53">
        <v>0.39497268463363061</v>
      </c>
      <c r="CA62" s="53">
        <v>2.7615889064193793</v>
      </c>
      <c r="CB62" s="53">
        <v>2.9043371864635992</v>
      </c>
      <c r="CC62" s="53">
        <v>1.1248135149349046</v>
      </c>
      <c r="CD62" s="53">
        <v>10.745832930847582</v>
      </c>
      <c r="CE62" s="58">
        <v>27.38101</v>
      </c>
      <c r="CF62" s="58"/>
      <c r="CG62" s="58"/>
      <c r="CH62" s="58"/>
      <c r="CI62" s="58"/>
      <c r="CJ62" s="58"/>
      <c r="CK62" s="58"/>
      <c r="CL62" s="58"/>
      <c r="CM62" s="58"/>
      <c r="CN62" s="58"/>
      <c r="CO62" s="53">
        <v>50.7</v>
      </c>
      <c r="CP62" s="53">
        <v>5.2</v>
      </c>
      <c r="CQ62" s="53">
        <v>9.4</v>
      </c>
      <c r="CR62" s="55">
        <v>6.6</v>
      </c>
      <c r="CS62" s="53">
        <v>7.703284</v>
      </c>
      <c r="CT62" s="53">
        <v>0.33</v>
      </c>
      <c r="CU62" s="53">
        <v>13.71875</v>
      </c>
      <c r="CV62" s="53">
        <v>68.849999999999994</v>
      </c>
      <c r="CW62" s="55">
        <v>9.8476940000000006</v>
      </c>
      <c r="CX62" s="55">
        <v>525.95534858238591</v>
      </c>
      <c r="CY62" s="89">
        <v>12031.228598822079</v>
      </c>
      <c r="CZ62" s="89">
        <v>8064.6486782632519</v>
      </c>
      <c r="DA62" s="89">
        <v>1639.9579966214674</v>
      </c>
      <c r="DB62" s="89">
        <v>646.48678263251611</v>
      </c>
      <c r="DC62" s="89">
        <v>622.74574259233896</v>
      </c>
      <c r="DD62" s="53">
        <v>35.099999999999994</v>
      </c>
      <c r="DE62" s="58"/>
      <c r="DF62" s="58"/>
      <c r="DG62" s="58"/>
      <c r="DH62" s="58"/>
      <c r="DI62" s="89">
        <v>11885.258805480913</v>
      </c>
      <c r="DJ62" s="53">
        <v>66.589237320944633</v>
      </c>
      <c r="DK62" s="53">
        <v>70.71729957805907</v>
      </c>
      <c r="DL62" s="53">
        <v>14.6</v>
      </c>
      <c r="DM62" s="53">
        <v>12.6</v>
      </c>
      <c r="DN62" s="53"/>
      <c r="DO62" s="53"/>
      <c r="DP62" s="53"/>
      <c r="DQ62" s="53"/>
      <c r="DR62" s="53"/>
      <c r="DS62" s="89">
        <v>13689.063026167531</v>
      </c>
      <c r="DT62" s="53">
        <v>1.3894249324585102</v>
      </c>
      <c r="DU62" s="53">
        <v>3.5478867778208607</v>
      </c>
      <c r="DV62" s="53">
        <v>7.6997485006771127</v>
      </c>
      <c r="DW62" s="53">
        <v>8.2382473756275676</v>
      </c>
      <c r="DX62" s="53"/>
      <c r="DY62" s="53"/>
      <c r="DZ62" s="53"/>
      <c r="EA62" s="53"/>
      <c r="EB62" s="53"/>
      <c r="EC62" s="53">
        <v>27.935297945523846</v>
      </c>
      <c r="ED62" s="53">
        <v>5.5035128805620603</v>
      </c>
      <c r="EE62" s="53">
        <v>7.4670987470081185</v>
      </c>
      <c r="EF62" s="53">
        <v>0.96100558128162406</v>
      </c>
      <c r="EG62" s="53">
        <v>4427.6119402985078</v>
      </c>
      <c r="EH62" s="53">
        <v>1508.8105726872247</v>
      </c>
      <c r="EI62" s="53">
        <v>1239.0996667123225</v>
      </c>
      <c r="EJ62" s="53"/>
      <c r="EK62" s="53"/>
      <c r="EL62" s="53"/>
      <c r="EM62" s="89">
        <v>15807.914195626548</v>
      </c>
      <c r="EN62" s="53">
        <v>77.834803528468328</v>
      </c>
      <c r="EO62" s="53">
        <v>22.091816367265469</v>
      </c>
      <c r="EP62" s="53">
        <v>35.108996236426151</v>
      </c>
      <c r="EQ62" s="53">
        <v>21.623227778249426</v>
      </c>
      <c r="ER62" s="53">
        <v>19.717860843229456</v>
      </c>
      <c r="ES62" s="53">
        <v>16.675865331546163</v>
      </c>
      <c r="ET62" s="53">
        <v>1561.3636363636363</v>
      </c>
      <c r="EU62" s="53"/>
      <c r="EV62" s="53"/>
      <c r="EW62" s="53">
        <v>30.059580488070303</v>
      </c>
      <c r="EX62" s="53">
        <v>13.706536108525924</v>
      </c>
      <c r="EY62" s="53">
        <v>4.8537841124269487</v>
      </c>
      <c r="EZ62" s="53">
        <v>0.58605622539728863</v>
      </c>
      <c r="FA62" s="53">
        <v>21.740146821212598</v>
      </c>
      <c r="FB62" s="53">
        <v>4.5793653245623087</v>
      </c>
      <c r="FC62" s="53">
        <v>53.502792801503119</v>
      </c>
      <c r="FD62" s="53">
        <v>30.455366856938031</v>
      </c>
      <c r="FE62" s="53">
        <v>79.727030625832228</v>
      </c>
      <c r="FF62" s="53">
        <v>622.74574259233896</v>
      </c>
      <c r="FG62" s="53">
        <v>46.979748603351958</v>
      </c>
      <c r="FH62" s="53">
        <v>13.150289017341041</v>
      </c>
      <c r="FI62" s="53">
        <v>31.875067623615973</v>
      </c>
      <c r="FJ62" s="53">
        <v>10.329298169765096</v>
      </c>
      <c r="FK62" s="53">
        <v>60.22481625594466</v>
      </c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2"/>
      <c r="FX62" s="53"/>
      <c r="FY62" s="53"/>
      <c r="FZ62" s="53"/>
      <c r="GA62" s="53"/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  <c r="GM62" s="64"/>
      <c r="GN62" s="58"/>
      <c r="GO62" s="58"/>
      <c r="GP62" s="58"/>
      <c r="GQ62" s="58"/>
      <c r="GR62" s="53"/>
      <c r="GS62" s="52"/>
      <c r="GT62" s="53"/>
      <c r="GU62" s="53"/>
      <c r="GV62" s="53"/>
      <c r="GW62" s="53"/>
      <c r="GX62" s="53"/>
      <c r="GY62" s="53"/>
      <c r="GZ62" s="53"/>
      <c r="HA62" s="53"/>
      <c r="HB62" s="53"/>
      <c r="HC62" s="53"/>
      <c r="HD62" s="53"/>
      <c r="HE62" s="59"/>
      <c r="HF62" s="59"/>
      <c r="HG62" s="59"/>
      <c r="HH62" s="59"/>
      <c r="HI62" s="59"/>
      <c r="HJ62" s="59"/>
      <c r="HK62" s="59"/>
      <c r="HL62" s="59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</row>
    <row r="63" spans="1:235" ht="20.25" customHeight="1">
      <c r="A63" s="19">
        <v>60</v>
      </c>
      <c r="B63" s="47" t="s">
        <v>114</v>
      </c>
      <c r="C63">
        <v>7786</v>
      </c>
      <c r="D63" s="53">
        <v>13.1858</v>
      </c>
      <c r="E63" s="53">
        <v>12.637409999999999</v>
      </c>
      <c r="F63" s="53">
        <v>16.915991000000002</v>
      </c>
      <c r="G63" s="53">
        <v>7.6431969999999998</v>
      </c>
      <c r="H63" s="53">
        <v>14.7849</v>
      </c>
      <c r="I63" s="57">
        <v>7.6102499999999997</v>
      </c>
      <c r="J63" s="53">
        <v>22.792426119270925</v>
      </c>
      <c r="K63" s="52"/>
      <c r="L63" s="52"/>
      <c r="M63" s="52">
        <v>143</v>
      </c>
      <c r="N63" s="52">
        <v>2.075772971403687</v>
      </c>
      <c r="O63" s="52">
        <v>49.462365591397848</v>
      </c>
      <c r="P63" s="52">
        <v>4.6153846153846159</v>
      </c>
      <c r="Q63" s="52">
        <v>25.757575757575758</v>
      </c>
      <c r="R63" s="52">
        <v>33.333333333333329</v>
      </c>
      <c r="S63" s="52">
        <v>6.666666666666667</v>
      </c>
      <c r="T63" s="68">
        <v>496</v>
      </c>
      <c r="U63" s="52"/>
      <c r="V63" s="52"/>
      <c r="W63" s="68">
        <v>714</v>
      </c>
      <c r="X63" s="52">
        <v>10.292633703329969</v>
      </c>
      <c r="Y63" s="52">
        <v>2.3671281822242065</v>
      </c>
      <c r="Z63" s="52">
        <v>6.5180550123843037E-2</v>
      </c>
      <c r="AA63" s="52">
        <v>0</v>
      </c>
      <c r="AB63" s="68">
        <v>7</v>
      </c>
      <c r="AC63" s="68" t="s">
        <v>277</v>
      </c>
      <c r="AD63" s="68">
        <v>7</v>
      </c>
      <c r="AE63" s="68">
        <v>0</v>
      </c>
      <c r="AF63" s="52"/>
      <c r="AG63" s="53">
        <v>2.9</v>
      </c>
      <c r="AH63" s="53">
        <v>19.399999999999999</v>
      </c>
      <c r="AI63" s="52">
        <v>0</v>
      </c>
      <c r="AJ63" s="53">
        <v>0</v>
      </c>
      <c r="AK63" s="53">
        <v>22.992700729927009</v>
      </c>
      <c r="AL63" s="53">
        <v>44.590668261835582</v>
      </c>
      <c r="AM63" s="53">
        <v>16.030534351145036</v>
      </c>
      <c r="AN63" s="53">
        <v>25.378787878787879</v>
      </c>
      <c r="AO63" s="53">
        <v>17.009493670886076</v>
      </c>
      <c r="AP63" s="53"/>
      <c r="AQ63" s="53">
        <v>16.030534351145036</v>
      </c>
      <c r="AR63" s="53">
        <v>5.3</v>
      </c>
      <c r="AS63" s="53">
        <v>35.00508302270417</v>
      </c>
      <c r="AT63" s="53">
        <v>28.680624792289798</v>
      </c>
      <c r="AU63" s="53">
        <v>10.32258064516129</v>
      </c>
      <c r="AV63" s="53"/>
      <c r="AW63" s="53"/>
      <c r="AX63" s="53"/>
      <c r="AY63" s="53"/>
      <c r="AZ63" s="53"/>
      <c r="BA63" s="52">
        <v>581.75287356321837</v>
      </c>
      <c r="BB63" s="53">
        <v>511.51877133105802</v>
      </c>
      <c r="BC63" s="53">
        <v>666.74107142857144</v>
      </c>
      <c r="BD63" s="53">
        <v>0</v>
      </c>
      <c r="BE63" s="53">
        <v>959</v>
      </c>
      <c r="BF63" s="53">
        <v>12.5</v>
      </c>
      <c r="BG63" s="54">
        <v>5.945553578206332</v>
      </c>
      <c r="BH63" s="53"/>
      <c r="BI63" s="53"/>
      <c r="BJ63" s="53"/>
      <c r="BK63" s="53">
        <v>84.84015125472672</v>
      </c>
      <c r="BL63" s="53">
        <v>0.61876933654176691</v>
      </c>
      <c r="BM63" s="53">
        <v>72.2</v>
      </c>
      <c r="BN63" s="53">
        <v>6.1133235520156504</v>
      </c>
      <c r="BO63" s="53">
        <v>29.147452399956531</v>
      </c>
      <c r="BP63" s="53">
        <v>0.205620287868403</v>
      </c>
      <c r="BQ63" s="53">
        <v>0.65223062875032611</v>
      </c>
      <c r="BR63" s="53"/>
      <c r="BS63" s="53"/>
      <c r="BT63" s="53"/>
      <c r="BU63" s="53">
        <v>19.943249999999999</v>
      </c>
      <c r="BV63" s="53">
        <v>8.008898776418242</v>
      </c>
      <c r="BW63" s="53">
        <v>15.854214123006836</v>
      </c>
      <c r="BX63" s="53">
        <v>11.586940015186029</v>
      </c>
      <c r="BY63" s="53">
        <v>4.9810174639331812</v>
      </c>
      <c r="BZ63" s="53">
        <v>0.6529992406985573</v>
      </c>
      <c r="CA63" s="53">
        <v>7.1070615034168565</v>
      </c>
      <c r="CB63" s="53">
        <v>7.1374335611237658</v>
      </c>
      <c r="CC63" s="53">
        <v>4.1761579347000763</v>
      </c>
      <c r="CD63" s="53">
        <v>13.591495823842065</v>
      </c>
      <c r="CE63" s="58">
        <v>22.02852</v>
      </c>
      <c r="CF63" s="58"/>
      <c r="CG63" s="58"/>
      <c r="CH63" s="58"/>
      <c r="CI63" s="58"/>
      <c r="CJ63" s="58"/>
      <c r="CK63" s="58"/>
      <c r="CL63" s="58"/>
      <c r="CM63" s="58"/>
      <c r="CN63" s="58"/>
      <c r="CO63" s="53">
        <v>36.28</v>
      </c>
      <c r="CP63" s="53">
        <v>4.67</v>
      </c>
      <c r="CQ63" s="53">
        <v>17.899999999999999</v>
      </c>
      <c r="CR63" s="55">
        <v>25.4</v>
      </c>
      <c r="CS63" s="53">
        <v>1.393726</v>
      </c>
      <c r="CT63" s="53">
        <v>2.2200000000000002</v>
      </c>
      <c r="CU63" s="53">
        <v>36.45861</v>
      </c>
      <c r="CV63" s="53">
        <v>76.23</v>
      </c>
      <c r="CW63" s="55">
        <v>11.17737</v>
      </c>
      <c r="CX63" s="55">
        <v>115.59208836372976</v>
      </c>
      <c r="CY63" s="89">
        <v>5265.8618032365785</v>
      </c>
      <c r="CZ63" s="89">
        <v>3249.4220395581815</v>
      </c>
      <c r="DA63" s="89">
        <v>783.45748779861287</v>
      </c>
      <c r="DB63" s="89">
        <v>115.59208836372977</v>
      </c>
      <c r="DC63" s="89">
        <v>385.30696121243255</v>
      </c>
      <c r="DD63" s="53">
        <v>38.700000000000003</v>
      </c>
      <c r="DE63" s="58"/>
      <c r="DF63" s="58"/>
      <c r="DG63" s="58"/>
      <c r="DH63" s="58"/>
      <c r="DI63" s="89">
        <v>1109.6047738655511</v>
      </c>
      <c r="DJ63" s="53">
        <v>108.62068965517241</v>
      </c>
      <c r="DK63" s="53">
        <v>58.82352941176471</v>
      </c>
      <c r="DL63" s="53">
        <v>19.399999999999999</v>
      </c>
      <c r="DM63" s="53">
        <v>12.9</v>
      </c>
      <c r="DN63" s="53"/>
      <c r="DO63" s="53"/>
      <c r="DP63" s="53"/>
      <c r="DQ63" s="53"/>
      <c r="DR63" s="53"/>
      <c r="DS63" s="89">
        <v>964.17927564536285</v>
      </c>
      <c r="DT63" s="53">
        <v>13.445378151260504</v>
      </c>
      <c r="DU63" s="53">
        <v>22.992700729927009</v>
      </c>
      <c r="DV63" s="53">
        <v>16.030534351145036</v>
      </c>
      <c r="DW63" s="53">
        <v>4.8076923076923084</v>
      </c>
      <c r="DX63" s="53"/>
      <c r="DY63" s="53"/>
      <c r="DZ63" s="53"/>
      <c r="EA63" s="53"/>
      <c r="EB63" s="53"/>
      <c r="EC63" s="53">
        <v>31.808510638297872</v>
      </c>
      <c r="ED63" s="53">
        <v>10.32258064516129</v>
      </c>
      <c r="EE63" s="53">
        <v>63.599894782687961</v>
      </c>
      <c r="EF63" s="53">
        <v>1.5729088054169118</v>
      </c>
      <c r="EG63" s="53">
        <v>2009.3457943925234</v>
      </c>
      <c r="EH63" s="53">
        <v>982.97872340425533</v>
      </c>
      <c r="EI63" s="53">
        <v>1528.3842794759826</v>
      </c>
      <c r="EJ63" s="53"/>
      <c r="EK63" s="53"/>
      <c r="EL63" s="53"/>
      <c r="EM63" s="89">
        <v>2164.5817468017763</v>
      </c>
      <c r="EN63" s="53">
        <v>66.757741347905281</v>
      </c>
      <c r="EO63" s="53">
        <v>17.952755905511811</v>
      </c>
      <c r="EP63" s="53">
        <v>60.057791853820376</v>
      </c>
      <c r="EQ63" s="53">
        <v>6.6326530612244898</v>
      </c>
      <c r="ER63" s="53">
        <v>24.415443175638934</v>
      </c>
      <c r="ES63" s="53">
        <v>17.631439192777481</v>
      </c>
      <c r="ET63" s="53">
        <v>708.59375</v>
      </c>
      <c r="EU63" s="53"/>
      <c r="EV63" s="53"/>
      <c r="EW63" s="53">
        <v>101.44196106705117</v>
      </c>
      <c r="EX63" s="53">
        <v>146.22283370276949</v>
      </c>
      <c r="EY63" s="53">
        <v>1.2245458877769286</v>
      </c>
      <c r="EZ63" s="53">
        <v>6.6566518447301739</v>
      </c>
      <c r="FA63" s="53">
        <v>38.544129235618612</v>
      </c>
      <c r="FB63" s="53">
        <v>-4.8928767054030473</v>
      </c>
      <c r="FC63" s="53">
        <v>76.975011284222632</v>
      </c>
      <c r="FD63" s="53">
        <v>40.819809580592882</v>
      </c>
      <c r="FE63" s="53">
        <v>73.421926910299007</v>
      </c>
      <c r="FF63" s="53">
        <v>385.30696121243255</v>
      </c>
      <c r="FG63" s="53">
        <v>6.132075471698113</v>
      </c>
      <c r="FH63" s="53">
        <v>0</v>
      </c>
      <c r="FI63" s="53">
        <v>6.4395706952869807</v>
      </c>
      <c r="FJ63" s="53">
        <v>5.6786703601108028</v>
      </c>
      <c r="FK63" s="53">
        <v>84.533702677747002</v>
      </c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2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64"/>
      <c r="GN63" s="58"/>
      <c r="GO63" s="58"/>
      <c r="GP63" s="58"/>
      <c r="GQ63" s="58"/>
      <c r="GR63" s="53"/>
      <c r="GS63" s="52"/>
      <c r="GT63" s="53"/>
      <c r="GU63" s="53"/>
      <c r="GV63" s="53"/>
      <c r="GW63" s="53"/>
      <c r="GX63" s="53"/>
      <c r="GY63" s="53"/>
      <c r="GZ63" s="53"/>
      <c r="HA63" s="53"/>
      <c r="HB63" s="53"/>
      <c r="HC63" s="53"/>
      <c r="HD63" s="53"/>
      <c r="HE63" s="59"/>
      <c r="HF63" s="59"/>
      <c r="HG63" s="59"/>
      <c r="HH63" s="59"/>
      <c r="HI63" s="59"/>
      <c r="HJ63" s="59"/>
      <c r="HK63" s="59"/>
      <c r="HL63" s="59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</row>
    <row r="64" spans="1:235" ht="20.25" customHeight="1">
      <c r="A64" s="19">
        <v>61</v>
      </c>
      <c r="B64" s="47" t="s">
        <v>115</v>
      </c>
      <c r="C64">
        <v>3238</v>
      </c>
      <c r="D64" s="53">
        <v>3.5917089999999998</v>
      </c>
      <c r="E64" s="53">
        <v>0.9104061</v>
      </c>
      <c r="F64" s="53">
        <v>13.98784</v>
      </c>
      <c r="G64" s="53"/>
      <c r="H64" s="53">
        <v>2.5497839999999998</v>
      </c>
      <c r="I64" s="57">
        <v>3.0634190000000001</v>
      </c>
      <c r="J64" s="53">
        <v>30.531295487627364</v>
      </c>
      <c r="K64" s="52"/>
      <c r="L64" s="52"/>
      <c r="M64" s="52">
        <v>11</v>
      </c>
      <c r="N64" s="52">
        <v>0.36006546644844517</v>
      </c>
      <c r="O64" s="52">
        <v>0</v>
      </c>
      <c r="P64" s="52">
        <v>60</v>
      </c>
      <c r="Q64" s="52">
        <v>0</v>
      </c>
      <c r="R64" s="52">
        <v>0</v>
      </c>
      <c r="S64" s="52">
        <v>0</v>
      </c>
      <c r="T64" s="68">
        <v>1312</v>
      </c>
      <c r="U64" s="52"/>
      <c r="V64" s="52"/>
      <c r="W64" s="68">
        <v>345</v>
      </c>
      <c r="X64" s="52">
        <v>11.431411530815112</v>
      </c>
      <c r="Y64" s="52">
        <v>3.6976439790576023</v>
      </c>
      <c r="Z64" s="52">
        <v>0.15262515262515264</v>
      </c>
      <c r="AA64" s="52">
        <v>3</v>
      </c>
      <c r="AB64" s="68">
        <v>5</v>
      </c>
      <c r="AC64" s="68">
        <v>3</v>
      </c>
      <c r="AD64" s="68">
        <v>11</v>
      </c>
      <c r="AE64" s="68">
        <v>0</v>
      </c>
      <c r="AF64" s="52"/>
      <c r="AG64" s="53">
        <v>0</v>
      </c>
      <c r="AH64" s="53">
        <v>3.6</v>
      </c>
      <c r="AI64" s="52">
        <v>8</v>
      </c>
      <c r="AJ64" s="53">
        <v>4.5</v>
      </c>
      <c r="AK64" s="53">
        <v>3.5294117647058822</v>
      </c>
      <c r="AL64" s="53">
        <v>18.171806167400881</v>
      </c>
      <c r="AM64" s="53">
        <v>12.790697674418606</v>
      </c>
      <c r="AN64" s="53">
        <v>42.68292682926829</v>
      </c>
      <c r="AO64" s="53">
        <v>57.225433526011557</v>
      </c>
      <c r="AP64" s="53"/>
      <c r="AQ64" s="53">
        <v>12.790697674418606</v>
      </c>
      <c r="AR64" s="53">
        <v>1.3</v>
      </c>
      <c r="AS64" s="53">
        <v>49.960411718131432</v>
      </c>
      <c r="AT64" s="53">
        <v>16.205533596837945</v>
      </c>
      <c r="AU64" s="53">
        <v>9.5435684647302903</v>
      </c>
      <c r="AV64" s="53"/>
      <c r="AW64" s="53"/>
      <c r="AX64" s="53"/>
      <c r="AY64" s="53"/>
      <c r="AZ64" s="53"/>
      <c r="BA64" s="52">
        <v>834.7280334728033</v>
      </c>
      <c r="BB64" s="53">
        <v>709.57446808510645</v>
      </c>
      <c r="BC64" s="53">
        <v>1023.7226277372263</v>
      </c>
      <c r="BD64" s="53">
        <v>444.59051841368296</v>
      </c>
      <c r="BE64" s="53">
        <v>1082</v>
      </c>
      <c r="BF64" s="53">
        <v>7.0707070707070701</v>
      </c>
      <c r="BG64" s="54">
        <v>3.0171277171445401</v>
      </c>
      <c r="BH64" s="53"/>
      <c r="BI64" s="53"/>
      <c r="BJ64" s="53"/>
      <c r="BK64" s="53">
        <v>82.501756851721723</v>
      </c>
      <c r="BL64" s="53">
        <v>0.63246661981728747</v>
      </c>
      <c r="BM64" s="53">
        <v>0</v>
      </c>
      <c r="BN64" s="53">
        <v>19.020492430035173</v>
      </c>
      <c r="BO64" s="53">
        <v>24</v>
      </c>
      <c r="BP64" s="53">
        <v>0</v>
      </c>
      <c r="BQ64" s="53">
        <v>0</v>
      </c>
      <c r="BR64" s="53"/>
      <c r="BS64" s="53"/>
      <c r="BT64" s="53"/>
      <c r="BU64" s="53">
        <v>14.70088</v>
      </c>
      <c r="BV64" s="53">
        <v>5.115384615384615</v>
      </c>
      <c r="BW64" s="53">
        <v>14.237855946398659</v>
      </c>
      <c r="BX64" s="53">
        <v>8.4087102177554449</v>
      </c>
      <c r="BY64" s="53">
        <v>6.3986599664991619</v>
      </c>
      <c r="BZ64" s="53">
        <v>0.87102177554438853</v>
      </c>
      <c r="CA64" s="53">
        <v>4.4221105527638196</v>
      </c>
      <c r="CB64" s="53">
        <v>8.3082077051926309</v>
      </c>
      <c r="CC64" s="53">
        <v>2.3450586264656614</v>
      </c>
      <c r="CD64" s="53">
        <v>8.3417085427135671</v>
      </c>
      <c r="CE64" s="58">
        <v>9.7080439999999992</v>
      </c>
      <c r="CF64" s="58"/>
      <c r="CG64" s="58"/>
      <c r="CH64" s="58"/>
      <c r="CI64" s="58"/>
      <c r="CJ64" s="58"/>
      <c r="CK64" s="58"/>
      <c r="CL64" s="58"/>
      <c r="CM64" s="58"/>
      <c r="CN64" s="58"/>
      <c r="CO64" s="53">
        <v>36.979999999999997</v>
      </c>
      <c r="CP64" s="53">
        <v>10.48</v>
      </c>
      <c r="CQ64" s="53">
        <v>9</v>
      </c>
      <c r="CR64" s="55">
        <v>7.1</v>
      </c>
      <c r="CS64" s="53"/>
      <c r="CT64" s="53">
        <v>0.49</v>
      </c>
      <c r="CU64" s="53">
        <v>14.372820000000001</v>
      </c>
      <c r="CV64" s="53">
        <v>80.53</v>
      </c>
      <c r="CW64" s="55"/>
      <c r="CX64" s="55">
        <v>92.649783817171098</v>
      </c>
      <c r="CY64" s="89">
        <v>2038.2952439777641</v>
      </c>
      <c r="CZ64" s="89">
        <v>1729.4626312538603</v>
      </c>
      <c r="DA64" s="89">
        <v>154.41630636195183</v>
      </c>
      <c r="DB64" s="89">
        <v>30.883261272390364</v>
      </c>
      <c r="DC64" s="89">
        <v>123.53304508956147</v>
      </c>
      <c r="DD64" s="53">
        <v>21.900000000000006</v>
      </c>
      <c r="DE64" s="58"/>
      <c r="DF64" s="58"/>
      <c r="DG64" s="58"/>
      <c r="DH64" s="58"/>
      <c r="DI64" s="89">
        <v>349.02086602085262</v>
      </c>
      <c r="DJ64" s="53">
        <v>120.93023255813952</v>
      </c>
      <c r="DK64" s="53">
        <v>78.94736842105263</v>
      </c>
      <c r="DL64" s="53">
        <v>3.6</v>
      </c>
      <c r="DM64" s="53">
        <v>1.8</v>
      </c>
      <c r="DN64" s="53"/>
      <c r="DO64" s="53"/>
      <c r="DP64" s="53"/>
      <c r="DQ64" s="53"/>
      <c r="DR64" s="53"/>
      <c r="DS64" s="89">
        <v>307.50426530840849</v>
      </c>
      <c r="DT64" s="53">
        <v>0</v>
      </c>
      <c r="DU64" s="53">
        <v>3.5294117647058822</v>
      </c>
      <c r="DV64" s="53">
        <v>12.790697674418606</v>
      </c>
      <c r="DW64" s="53">
        <v>0</v>
      </c>
      <c r="DX64" s="53"/>
      <c r="DY64" s="53"/>
      <c r="DZ64" s="53"/>
      <c r="EA64" s="53"/>
      <c r="EB64" s="53"/>
      <c r="EC64" s="53">
        <v>25.225225225225223</v>
      </c>
      <c r="ED64" s="53">
        <v>9.5435684647302903</v>
      </c>
      <c r="EE64" s="53">
        <v>0</v>
      </c>
      <c r="EF64" s="53">
        <v>2.0279077777364751</v>
      </c>
      <c r="EG64" s="53">
        <v>3055.5555555555557</v>
      </c>
      <c r="EH64" s="53">
        <v>1763.8888888888889</v>
      </c>
      <c r="EI64" s="53">
        <v>555.89870290302656</v>
      </c>
      <c r="EJ64" s="53"/>
      <c r="EK64" s="53"/>
      <c r="EL64" s="53"/>
      <c r="EM64" s="89">
        <v>1504.8475733189409</v>
      </c>
      <c r="EN64" s="53">
        <v>80.5</v>
      </c>
      <c r="EO64" s="53">
        <v>18.658892128279884</v>
      </c>
      <c r="EP64" s="53">
        <v>32.229177798408685</v>
      </c>
      <c r="EQ64" s="53">
        <v>5.9479553903345721</v>
      </c>
      <c r="ER64" s="53">
        <v>35.113386978785663</v>
      </c>
      <c r="ES64" s="53">
        <v>10.131195335276969</v>
      </c>
      <c r="ET64" s="53">
        <v>1240</v>
      </c>
      <c r="EU64" s="53"/>
      <c r="EV64" s="53"/>
      <c r="EW64" s="53">
        <v>-10.638297872340427</v>
      </c>
      <c r="EX64" s="53">
        <v>50.925925925925895</v>
      </c>
      <c r="EY64" s="53">
        <v>13.802540138988736</v>
      </c>
      <c r="EZ64" s="53">
        <v>-5.5573543696464993</v>
      </c>
      <c r="FA64" s="53">
        <v>40.038643509947406</v>
      </c>
      <c r="FB64" s="53">
        <v>-8.711722781295844</v>
      </c>
      <c r="FC64" s="53">
        <v>51.824498120329366</v>
      </c>
      <c r="FD64" s="53">
        <v>39.956048785847706</v>
      </c>
      <c r="FE64" s="53">
        <v>80.487804878048792</v>
      </c>
      <c r="FF64" s="53">
        <v>123.53304508956147</v>
      </c>
      <c r="FG64" s="53">
        <v>7.4626865671641784</v>
      </c>
      <c r="FH64" s="53">
        <v>0</v>
      </c>
      <c r="FI64" s="53">
        <v>10.697674418604651</v>
      </c>
      <c r="FJ64" s="53">
        <v>7.1755725190839694</v>
      </c>
      <c r="FK64" s="53">
        <v>82.290076335877856</v>
      </c>
      <c r="FL64" s="53"/>
      <c r="FM64" s="53"/>
      <c r="FN64" s="53"/>
      <c r="FO64" s="53"/>
      <c r="FP64" s="53"/>
      <c r="FQ64" s="53"/>
      <c r="FR64" s="53"/>
      <c r="FS64" s="53"/>
      <c r="FT64" s="53"/>
      <c r="FU64" s="53"/>
      <c r="FV64" s="53"/>
      <c r="FW64" s="52"/>
      <c r="FX64" s="53"/>
      <c r="FY64" s="53"/>
      <c r="FZ64" s="53"/>
      <c r="GA64" s="53"/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  <c r="GM64" s="64"/>
      <c r="GN64" s="58"/>
      <c r="GO64" s="58"/>
      <c r="GP64" s="58"/>
      <c r="GQ64" s="58"/>
      <c r="GR64" s="53"/>
      <c r="GS64" s="52"/>
      <c r="GT64" s="53"/>
      <c r="GU64" s="53"/>
      <c r="GV64" s="53"/>
      <c r="GW64" s="53"/>
      <c r="GX64" s="53"/>
      <c r="GY64" s="53"/>
      <c r="GZ64" s="53"/>
      <c r="HA64" s="53"/>
      <c r="HB64" s="53"/>
      <c r="HC64" s="53"/>
      <c r="HD64" s="53"/>
      <c r="HE64" s="59"/>
      <c r="HF64" s="59"/>
      <c r="HG64" s="59"/>
      <c r="HH64" s="59"/>
      <c r="HI64" s="59"/>
      <c r="HJ64" s="59"/>
      <c r="HK64" s="59"/>
      <c r="HL64" s="59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</row>
    <row r="65" spans="1:235" ht="20.25" customHeight="1">
      <c r="A65" s="19">
        <v>62</v>
      </c>
      <c r="B65" s="47" t="s">
        <v>116</v>
      </c>
      <c r="C65">
        <v>30823</v>
      </c>
      <c r="D65" s="53">
        <v>3.9525549999999998</v>
      </c>
      <c r="E65" s="53">
        <v>12.83323</v>
      </c>
      <c r="F65" s="53">
        <v>16.877403999999999</v>
      </c>
      <c r="G65" s="53">
        <v>2.952588</v>
      </c>
      <c r="H65" s="53">
        <v>10.1995</v>
      </c>
      <c r="I65" s="57">
        <v>5.9819279999999999</v>
      </c>
      <c r="J65" s="53">
        <v>24.025258518392949</v>
      </c>
      <c r="K65" s="52"/>
      <c r="L65" s="52"/>
      <c r="M65" s="52">
        <v>357</v>
      </c>
      <c r="N65" s="52">
        <v>1.2638510284277977</v>
      </c>
      <c r="O65" s="52">
        <v>39.898989898989903</v>
      </c>
      <c r="P65" s="52">
        <v>2.7190332326283988</v>
      </c>
      <c r="Q65" s="52">
        <v>31.843575418994412</v>
      </c>
      <c r="R65" s="52">
        <v>32.258064516129032</v>
      </c>
      <c r="S65" s="52">
        <v>12.598425196850393</v>
      </c>
      <c r="T65" s="68">
        <v>497</v>
      </c>
      <c r="U65" s="52"/>
      <c r="V65" s="52"/>
      <c r="W65" s="68">
        <v>3522</v>
      </c>
      <c r="X65" s="52">
        <v>12.463727086134895</v>
      </c>
      <c r="Y65" s="52">
        <v>4.1506264436200695</v>
      </c>
      <c r="Z65" s="52">
        <v>0.27144585799784149</v>
      </c>
      <c r="AA65" s="52">
        <v>5</v>
      </c>
      <c r="AB65" s="68">
        <v>15</v>
      </c>
      <c r="AC65" s="68">
        <v>15</v>
      </c>
      <c r="AD65" s="68">
        <v>35</v>
      </c>
      <c r="AE65" s="68">
        <v>0</v>
      </c>
      <c r="AF65" s="52"/>
      <c r="AG65" s="53">
        <v>6.2</v>
      </c>
      <c r="AH65" s="53">
        <v>27.3</v>
      </c>
      <c r="AI65" s="52">
        <v>11.078717201166171</v>
      </c>
      <c r="AJ65" s="53">
        <v>4.1297935103244896</v>
      </c>
      <c r="AK65" s="53">
        <v>16.429249762583094</v>
      </c>
      <c r="AL65" s="53">
        <v>35.65643648763853</v>
      </c>
      <c r="AM65" s="53">
        <v>11.486486486486488</v>
      </c>
      <c r="AN65" s="53">
        <v>25.812619502868067</v>
      </c>
      <c r="AO65" s="53">
        <v>21.816799695933106</v>
      </c>
      <c r="AP65" s="53"/>
      <c r="AQ65" s="53">
        <v>11.486486486486488</v>
      </c>
      <c r="AR65" s="53">
        <v>2.5</v>
      </c>
      <c r="AS65" s="53">
        <v>36.235912847483092</v>
      </c>
      <c r="AT65" s="53">
        <v>26.606798278165357</v>
      </c>
      <c r="AU65" s="53">
        <v>7.2410325175997308</v>
      </c>
      <c r="AV65" s="53"/>
      <c r="AW65" s="53"/>
      <c r="AX65" s="53"/>
      <c r="AY65" s="53"/>
      <c r="AZ65" s="53"/>
      <c r="BA65" s="52">
        <v>655.18774703557312</v>
      </c>
      <c r="BB65" s="53">
        <v>564.22413793103442</v>
      </c>
      <c r="BC65" s="53">
        <v>800.73937153419593</v>
      </c>
      <c r="BD65" s="53">
        <v>301.18282071445867</v>
      </c>
      <c r="BE65" s="53">
        <v>1003</v>
      </c>
      <c r="BF65" s="53">
        <v>10.638297872340425</v>
      </c>
      <c r="BG65" s="54">
        <v>5.0852345113026134</v>
      </c>
      <c r="BH65" s="53"/>
      <c r="BI65" s="53"/>
      <c r="BJ65" s="53"/>
      <c r="BK65" s="53">
        <v>82.155912607328062</v>
      </c>
      <c r="BL65" s="53">
        <v>1.7087477684264218</v>
      </c>
      <c r="BM65" s="53">
        <v>51</v>
      </c>
      <c r="BN65" s="53">
        <v>7.5950905334791594</v>
      </c>
      <c r="BO65" s="53">
        <v>17.032405067056779</v>
      </c>
      <c r="BP65" s="53">
        <v>0.25432349949135302</v>
      </c>
      <c r="BQ65" s="53">
        <v>1.6352160120351897</v>
      </c>
      <c r="BR65" s="53"/>
      <c r="BS65" s="53"/>
      <c r="BT65" s="53"/>
      <c r="BU65" s="53">
        <v>17.443670000000001</v>
      </c>
      <c r="BV65" s="53">
        <v>6.028584461000456</v>
      </c>
      <c r="BW65" s="53">
        <v>13.442269707308313</v>
      </c>
      <c r="BX65" s="53">
        <v>9.8545519841982401</v>
      </c>
      <c r="BY65" s="53">
        <v>4.3957622553420723</v>
      </c>
      <c r="BZ65" s="53">
        <v>0.80086191416771424</v>
      </c>
      <c r="CA65" s="53">
        <v>6.0693122643203452</v>
      </c>
      <c r="CB65" s="53">
        <v>6.3566169868917219</v>
      </c>
      <c r="CC65" s="53">
        <v>2.747351409588795</v>
      </c>
      <c r="CD65" s="53">
        <v>10.633866044173102</v>
      </c>
      <c r="CE65" s="58">
        <v>8.9052799999999994</v>
      </c>
      <c r="CF65" s="58"/>
      <c r="CG65" s="58"/>
      <c r="CH65" s="58"/>
      <c r="CI65" s="58"/>
      <c r="CJ65" s="58"/>
      <c r="CK65" s="58"/>
      <c r="CL65" s="58"/>
      <c r="CM65" s="58"/>
      <c r="CN65" s="58"/>
      <c r="CO65" s="53">
        <v>41.05</v>
      </c>
      <c r="CP65" s="53">
        <v>4.84</v>
      </c>
      <c r="CQ65" s="53">
        <v>12.8</v>
      </c>
      <c r="CR65" s="55">
        <v>16.600000000000001</v>
      </c>
      <c r="CS65" s="53"/>
      <c r="CT65" s="53">
        <v>2</v>
      </c>
      <c r="CU65" s="53">
        <v>28.690809999999999</v>
      </c>
      <c r="CV65" s="53">
        <v>66.63</v>
      </c>
      <c r="CW65" s="55">
        <v>12.676220000000001</v>
      </c>
      <c r="CX65" s="55">
        <v>129.77322129578562</v>
      </c>
      <c r="CY65" s="89">
        <v>7718.2623365668496</v>
      </c>
      <c r="CZ65" s="89">
        <v>3244.3305323946402</v>
      </c>
      <c r="DA65" s="89">
        <v>1550.7899944846381</v>
      </c>
      <c r="DB65" s="89">
        <v>311.45573110988545</v>
      </c>
      <c r="DC65" s="89">
        <v>1038.1857703662849</v>
      </c>
      <c r="DD65" s="53">
        <v>24.599999999999994</v>
      </c>
      <c r="DE65" s="58"/>
      <c r="DF65" s="58"/>
      <c r="DG65" s="58"/>
      <c r="DH65" s="58"/>
      <c r="DI65" s="89">
        <v>5158.8057135739637</v>
      </c>
      <c r="DJ65" s="53">
        <v>77.108433734939766</v>
      </c>
      <c r="DK65" s="53">
        <v>47.183098591549296</v>
      </c>
      <c r="DL65" s="53">
        <v>27.3</v>
      </c>
      <c r="DM65" s="53">
        <v>13.4</v>
      </c>
      <c r="DN65" s="53"/>
      <c r="DO65" s="53"/>
      <c r="DP65" s="53"/>
      <c r="DQ65" s="53"/>
      <c r="DR65" s="53"/>
      <c r="DS65" s="89">
        <v>4100.8276726080858</v>
      </c>
      <c r="DT65" s="53">
        <v>12.938596491228072</v>
      </c>
      <c r="DU65" s="53">
        <v>16.429249762583094</v>
      </c>
      <c r="DV65" s="53">
        <v>11.486486486486488</v>
      </c>
      <c r="DW65" s="53">
        <v>3.6748329621380846</v>
      </c>
      <c r="DX65" s="53"/>
      <c r="DY65" s="53"/>
      <c r="DZ65" s="53"/>
      <c r="EA65" s="53"/>
      <c r="EB65" s="53"/>
      <c r="EC65" s="53">
        <v>26.553398058252426</v>
      </c>
      <c r="ED65" s="53">
        <v>7.2410325175997308</v>
      </c>
      <c r="EE65" s="53">
        <v>54.040844928747305</v>
      </c>
      <c r="EF65" s="53">
        <v>2.144820905084079</v>
      </c>
      <c r="EG65" s="53">
        <v>2322.0973782771534</v>
      </c>
      <c r="EH65" s="53">
        <v>1058.5106382978724</v>
      </c>
      <c r="EI65" s="53">
        <v>1871.9787171917076</v>
      </c>
      <c r="EJ65" s="53"/>
      <c r="EK65" s="53"/>
      <c r="EL65" s="53"/>
      <c r="EM65" s="89">
        <v>8663.3192630905123</v>
      </c>
      <c r="EN65" s="53">
        <v>77.007033713315536</v>
      </c>
      <c r="EO65" s="53">
        <v>19.337237157306362</v>
      </c>
      <c r="EP65" s="53">
        <v>52.577999975208932</v>
      </c>
      <c r="EQ65" s="53">
        <v>7.5370501058574462</v>
      </c>
      <c r="ER65" s="53">
        <v>28.636485400482186</v>
      </c>
      <c r="ES65" s="53">
        <v>15.016479894528675</v>
      </c>
      <c r="ET65" s="53">
        <v>832.36714975845416</v>
      </c>
      <c r="EU65" s="53"/>
      <c r="EV65" s="53"/>
      <c r="EW65" s="53">
        <v>164.97476871320438</v>
      </c>
      <c r="EX65" s="53">
        <v>96.200381576665194</v>
      </c>
      <c r="EY65" s="53">
        <v>12.026898874887507</v>
      </c>
      <c r="EZ65" s="53">
        <v>3.4508848325940105</v>
      </c>
      <c r="FA65" s="53">
        <v>49.05690611074413</v>
      </c>
      <c r="FB65" s="53">
        <v>-7.1497890678692153</v>
      </c>
      <c r="FC65" s="53">
        <v>66.708517507909065</v>
      </c>
      <c r="FD65" s="53">
        <v>39.061946682307131</v>
      </c>
      <c r="FE65" s="53">
        <v>76.30375114364135</v>
      </c>
      <c r="FF65" s="53">
        <v>1038.1857703662849</v>
      </c>
      <c r="FG65" s="53">
        <v>6.35</v>
      </c>
      <c r="FH65" s="53">
        <v>3.5273368606701938</v>
      </c>
      <c r="FI65" s="53">
        <v>7.2938914993592476</v>
      </c>
      <c r="FJ65" s="53">
        <v>6.518028589716236</v>
      </c>
      <c r="FK65" s="53">
        <v>84.937059953061649</v>
      </c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2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64"/>
      <c r="GN65" s="58"/>
      <c r="GO65" s="58"/>
      <c r="GP65" s="58"/>
      <c r="GQ65" s="58"/>
      <c r="GR65" s="53"/>
      <c r="GS65" s="52"/>
      <c r="GT65" s="53"/>
      <c r="GU65" s="53"/>
      <c r="GV65" s="53"/>
      <c r="GW65" s="53"/>
      <c r="GX65" s="53"/>
      <c r="GY65" s="53"/>
      <c r="GZ65" s="53"/>
      <c r="HA65" s="53"/>
      <c r="HB65" s="53"/>
      <c r="HC65" s="53"/>
      <c r="HD65" s="53"/>
      <c r="HE65" s="59"/>
      <c r="HF65" s="59"/>
      <c r="HG65" s="59"/>
      <c r="HH65" s="59"/>
      <c r="HI65" s="59"/>
      <c r="HJ65" s="59"/>
      <c r="HK65" s="59"/>
      <c r="HL65" s="59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</row>
    <row r="66" spans="1:235" ht="20.25" customHeight="1">
      <c r="A66" s="19">
        <v>63</v>
      </c>
      <c r="B66" s="47" t="s">
        <v>117</v>
      </c>
      <c r="C66">
        <v>16470</v>
      </c>
      <c r="D66" s="53">
        <v>6.5993050000000002</v>
      </c>
      <c r="E66" s="53">
        <v>11.549480000000001</v>
      </c>
      <c r="F66" s="53">
        <v>15.055256</v>
      </c>
      <c r="G66" s="53">
        <v>2.5041150000000001</v>
      </c>
      <c r="H66" s="53">
        <v>12.565569999999999</v>
      </c>
      <c r="I66" s="57">
        <v>10.0159</v>
      </c>
      <c r="J66" s="53">
        <v>26.979813664596275</v>
      </c>
      <c r="K66" s="52"/>
      <c r="L66" s="52"/>
      <c r="M66" s="52">
        <v>390</v>
      </c>
      <c r="N66" s="52">
        <v>2.5515210991167812</v>
      </c>
      <c r="O66" s="52">
        <v>42.924528301886795</v>
      </c>
      <c r="P66" s="52">
        <v>0.81300813008130091</v>
      </c>
      <c r="Q66" s="52">
        <v>41.968911917098445</v>
      </c>
      <c r="R66" s="52">
        <v>42.718446601941743</v>
      </c>
      <c r="S66" s="52">
        <v>8.1300813008130071</v>
      </c>
      <c r="T66" s="68">
        <v>542</v>
      </c>
      <c r="U66" s="52"/>
      <c r="V66" s="52"/>
      <c r="W66" s="68">
        <v>1262</v>
      </c>
      <c r="X66" s="52">
        <v>8.1598344756239527</v>
      </c>
      <c r="Y66" s="52">
        <v>3.1970784213224022</v>
      </c>
      <c r="Z66" s="52">
        <v>0.18085362912949118</v>
      </c>
      <c r="AA66" s="52">
        <v>0</v>
      </c>
      <c r="AB66" s="68">
        <v>11</v>
      </c>
      <c r="AC66" s="68">
        <v>51</v>
      </c>
      <c r="AD66" s="68">
        <v>62</v>
      </c>
      <c r="AE66" s="68">
        <v>0</v>
      </c>
      <c r="AF66" s="52"/>
      <c r="AG66" s="53">
        <v>5.6</v>
      </c>
      <c r="AH66" s="53">
        <v>22.8</v>
      </c>
      <c r="AI66" s="52">
        <v>3.4653465346534631</v>
      </c>
      <c r="AJ66" s="53">
        <v>1.0050251256281513</v>
      </c>
      <c r="AK66" s="53">
        <v>17.299578059071731</v>
      </c>
      <c r="AL66" s="53">
        <v>36.519685039370081</v>
      </c>
      <c r="AM66" s="53">
        <v>16.272600834492351</v>
      </c>
      <c r="AN66" s="53">
        <v>18.105849582172702</v>
      </c>
      <c r="AO66" s="53">
        <v>23.68839427662957</v>
      </c>
      <c r="AP66" s="53"/>
      <c r="AQ66" s="53">
        <v>16.272600834492351</v>
      </c>
      <c r="AR66" s="53">
        <v>2.2000000000000002</v>
      </c>
      <c r="AS66" s="53">
        <v>38.617511520737331</v>
      </c>
      <c r="AT66" s="53">
        <v>26.288996214593396</v>
      </c>
      <c r="AU66" s="53">
        <v>6.1442006269592477</v>
      </c>
      <c r="AV66" s="53"/>
      <c r="AW66" s="53"/>
      <c r="AX66" s="53"/>
      <c r="AY66" s="53"/>
      <c r="AZ66" s="53"/>
      <c r="BA66" s="52">
        <v>699.51394759087066</v>
      </c>
      <c r="BB66" s="53">
        <v>609.70744680851067</v>
      </c>
      <c r="BC66" s="53">
        <v>829.60235640648011</v>
      </c>
      <c r="BD66" s="53">
        <v>547.79642846143634</v>
      </c>
      <c r="BE66" s="53">
        <v>994</v>
      </c>
      <c r="BF66" s="53">
        <v>8.7336244541484707</v>
      </c>
      <c r="BG66" s="54">
        <v>5.5371600743278089</v>
      </c>
      <c r="BH66" s="53"/>
      <c r="BI66" s="53"/>
      <c r="BJ66" s="53"/>
      <c r="BK66" s="53">
        <v>76.059479553903344</v>
      </c>
      <c r="BL66" s="53">
        <v>3.2267657992565058</v>
      </c>
      <c r="BM66" s="53">
        <v>73.7</v>
      </c>
      <c r="BN66" s="53">
        <v>4.956383822363204</v>
      </c>
      <c r="BO66" s="53">
        <v>11.551604701900198</v>
      </c>
      <c r="BP66" s="53">
        <v>0.26718123793973575</v>
      </c>
      <c r="BQ66" s="53">
        <v>2.7124773960216997</v>
      </c>
      <c r="BR66" s="53"/>
      <c r="BS66" s="53"/>
      <c r="BT66" s="53"/>
      <c r="BU66" s="53">
        <v>15.62445</v>
      </c>
      <c r="BV66" s="53">
        <v>6.0077519379844961</v>
      </c>
      <c r="BW66" s="53">
        <v>13.600157988282536</v>
      </c>
      <c r="BX66" s="53">
        <v>9.9795931801724702</v>
      </c>
      <c r="BY66" s="53">
        <v>4.1406095714567837</v>
      </c>
      <c r="BZ66" s="53">
        <v>0.84918701862945167</v>
      </c>
      <c r="CA66" s="53">
        <v>6.2010400895266935</v>
      </c>
      <c r="CB66" s="53">
        <v>5.3781844513198607</v>
      </c>
      <c r="CC66" s="53">
        <v>2.448818379303535</v>
      </c>
      <c r="CD66" s="53">
        <v>10.624712000526628</v>
      </c>
      <c r="CE66" s="58">
        <v>12.79627</v>
      </c>
      <c r="CF66" s="58"/>
      <c r="CG66" s="58"/>
      <c r="CH66" s="58"/>
      <c r="CI66" s="58"/>
      <c r="CJ66" s="58"/>
      <c r="CK66" s="58"/>
      <c r="CL66" s="58"/>
      <c r="CM66" s="58"/>
      <c r="CN66" s="58"/>
      <c r="CO66" s="53">
        <v>30.52</v>
      </c>
      <c r="CP66" s="53">
        <v>6.22</v>
      </c>
      <c r="CQ66" s="53">
        <v>11.7</v>
      </c>
      <c r="CR66" s="55">
        <v>12.2</v>
      </c>
      <c r="CS66" s="53">
        <v>4.8130620000000004</v>
      </c>
      <c r="CT66" s="53">
        <v>0.9</v>
      </c>
      <c r="CU66" s="53">
        <v>29.653880000000001</v>
      </c>
      <c r="CV66" s="53">
        <v>59.84</v>
      </c>
      <c r="CW66" s="55">
        <v>10.123010000000001</v>
      </c>
      <c r="CX66" s="55">
        <v>151.79113539769276</v>
      </c>
      <c r="CY66" s="89">
        <v>9605.3430479659983</v>
      </c>
      <c r="CZ66" s="89">
        <v>3114.7540983606559</v>
      </c>
      <c r="DA66" s="89">
        <v>2082.574377656345</v>
      </c>
      <c r="DB66" s="89">
        <v>631.45112325440198</v>
      </c>
      <c r="DC66" s="89">
        <v>1165.7559198542806</v>
      </c>
      <c r="DD66" s="53">
        <v>32.200000000000003</v>
      </c>
      <c r="DE66" s="58"/>
      <c r="DF66" s="58"/>
      <c r="DG66" s="58"/>
      <c r="DH66" s="58"/>
      <c r="DI66" s="89">
        <v>2664.7924951432965</v>
      </c>
      <c r="DJ66" s="53">
        <v>83.627204030226693</v>
      </c>
      <c r="DK66" s="53">
        <v>44.578313253012048</v>
      </c>
      <c r="DL66" s="53">
        <v>22.8</v>
      </c>
      <c r="DM66" s="53">
        <v>21.9</v>
      </c>
      <c r="DN66" s="53"/>
      <c r="DO66" s="53"/>
      <c r="DP66" s="53"/>
      <c r="DQ66" s="53"/>
      <c r="DR66" s="53"/>
      <c r="DS66" s="89">
        <v>2204.17576615301</v>
      </c>
      <c r="DT66" s="53">
        <v>12.53731343283582</v>
      </c>
      <c r="DU66" s="53">
        <v>17.299578059071731</v>
      </c>
      <c r="DV66" s="53">
        <v>16.272600834492351</v>
      </c>
      <c r="DW66" s="53">
        <v>5.298013245033113</v>
      </c>
      <c r="DX66" s="53"/>
      <c r="DY66" s="53"/>
      <c r="DZ66" s="53"/>
      <c r="EA66" s="53"/>
      <c r="EB66" s="53"/>
      <c r="EC66" s="53">
        <v>27.47887950200089</v>
      </c>
      <c r="ED66" s="53">
        <v>6.1442006269592477</v>
      </c>
      <c r="EE66" s="53">
        <v>59.104452461218244</v>
      </c>
      <c r="EF66" s="53">
        <v>1.9116694562659975</v>
      </c>
      <c r="EG66" s="53">
        <v>2242.8057553956833</v>
      </c>
      <c r="EH66" s="53">
        <v>1076.8229166666667</v>
      </c>
      <c r="EI66" s="53">
        <v>2197.9356405585913</v>
      </c>
      <c r="EJ66" s="53"/>
      <c r="EK66" s="53"/>
      <c r="EL66" s="53"/>
      <c r="EM66" s="89">
        <v>4502.7051252351594</v>
      </c>
      <c r="EN66" s="53">
        <v>78.94736842105263</v>
      </c>
      <c r="EO66" s="53">
        <v>21.597187343043696</v>
      </c>
      <c r="EP66" s="53">
        <v>52.19084827095508</v>
      </c>
      <c r="EQ66" s="53">
        <v>9.6992684909238687</v>
      </c>
      <c r="ER66" s="53">
        <v>29.21717171717172</v>
      </c>
      <c r="ES66" s="53">
        <v>16.071874220114797</v>
      </c>
      <c r="ET66" s="53">
        <v>917.88617886178861</v>
      </c>
      <c r="EU66" s="53"/>
      <c r="EV66" s="53"/>
      <c r="EW66" s="53">
        <v>134.97326203208556</v>
      </c>
      <c r="EX66" s="53">
        <v>92.808140291840644</v>
      </c>
      <c r="EY66" s="53">
        <v>14.417183110738737</v>
      </c>
      <c r="EZ66" s="53">
        <v>-1.6698873944300432</v>
      </c>
      <c r="FA66" s="53">
        <v>33.21292428861311</v>
      </c>
      <c r="FB66" s="53">
        <v>-10.304112204953796</v>
      </c>
      <c r="FC66" s="53">
        <v>81.469348146362989</v>
      </c>
      <c r="FD66" s="53">
        <v>36.494607142102353</v>
      </c>
      <c r="FE66" s="53">
        <v>80.064829821717993</v>
      </c>
      <c r="FF66" s="53">
        <v>1165.7559198542806</v>
      </c>
      <c r="FG66" s="53">
        <v>10.027598896044159</v>
      </c>
      <c r="FH66" s="53">
        <v>4.3046357615894042</v>
      </c>
      <c r="FI66" s="53">
        <v>8.9177489177489182</v>
      </c>
      <c r="FJ66" s="53">
        <v>8.1766430912540979</v>
      </c>
      <c r="FK66" s="53">
        <v>82.628946006555111</v>
      </c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2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64"/>
      <c r="GN66" s="58"/>
      <c r="GO66" s="58"/>
      <c r="GP66" s="58"/>
      <c r="GQ66" s="58"/>
      <c r="GR66" s="53"/>
      <c r="GS66" s="52"/>
      <c r="GT66" s="53"/>
      <c r="GU66" s="53"/>
      <c r="GV66" s="53"/>
      <c r="GW66" s="53"/>
      <c r="GX66" s="53"/>
      <c r="GY66" s="53"/>
      <c r="GZ66" s="53"/>
      <c r="HA66" s="53"/>
      <c r="HB66" s="53"/>
      <c r="HC66" s="53"/>
      <c r="HD66" s="53"/>
      <c r="HE66" s="59"/>
      <c r="HF66" s="59"/>
      <c r="HG66" s="59"/>
      <c r="HH66" s="59"/>
      <c r="HI66" s="59"/>
      <c r="HJ66" s="59"/>
      <c r="HK66" s="59"/>
      <c r="HL66" s="59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</row>
    <row r="67" spans="1:235" ht="20.25" customHeight="1">
      <c r="A67" s="19">
        <v>64</v>
      </c>
      <c r="B67" s="47" t="s">
        <v>118</v>
      </c>
      <c r="C67">
        <v>111335</v>
      </c>
      <c r="D67" s="53">
        <v>4.92516</v>
      </c>
      <c r="E67" s="53">
        <v>6.8457249999999998</v>
      </c>
      <c r="F67" s="53">
        <v>19.367173999999999</v>
      </c>
      <c r="G67" s="53">
        <v>4.1656129999999996</v>
      </c>
      <c r="H67" s="53">
        <v>16.271930000000001</v>
      </c>
      <c r="I67" s="57">
        <v>4.2111109999999998</v>
      </c>
      <c r="J67" s="53">
        <v>16.769648190793223</v>
      </c>
      <c r="K67" s="52"/>
      <c r="L67" s="52"/>
      <c r="M67" s="52">
        <v>373</v>
      </c>
      <c r="N67" s="52">
        <v>0.37411110999669017</v>
      </c>
      <c r="O67" s="52">
        <v>14.85148514851485</v>
      </c>
      <c r="P67" s="52">
        <v>31.652661064425768</v>
      </c>
      <c r="Q67" s="52">
        <v>70.769230769230774</v>
      </c>
      <c r="R67" s="52">
        <v>26.923076923076923</v>
      </c>
      <c r="S67" s="52">
        <v>6.2015503875968996</v>
      </c>
      <c r="T67" s="68">
        <v>1108</v>
      </c>
      <c r="U67" s="52"/>
      <c r="V67" s="52"/>
      <c r="W67" s="68">
        <v>33008</v>
      </c>
      <c r="X67" s="52">
        <v>33.043025607143576</v>
      </c>
      <c r="Y67" s="52">
        <v>23.243384174162429</v>
      </c>
      <c r="Z67" s="52">
        <v>2.2816920241062815</v>
      </c>
      <c r="AA67" s="52">
        <v>13</v>
      </c>
      <c r="AB67" s="68">
        <v>473</v>
      </c>
      <c r="AC67" s="68">
        <v>1537</v>
      </c>
      <c r="AD67" s="68">
        <v>2023</v>
      </c>
      <c r="AE67" s="68">
        <v>0</v>
      </c>
      <c r="AF67" s="52"/>
      <c r="AG67" s="53">
        <v>4.3</v>
      </c>
      <c r="AH67" s="53">
        <v>12.7</v>
      </c>
      <c r="AI67" s="52">
        <v>1.6895459345300878</v>
      </c>
      <c r="AJ67" s="53">
        <v>0.42643923240937909</v>
      </c>
      <c r="AK67" s="53">
        <v>1.8836494105586878</v>
      </c>
      <c r="AL67" s="53">
        <v>9.6009861212563905</v>
      </c>
      <c r="AM67" s="53">
        <v>4.5005769970509046</v>
      </c>
      <c r="AN67" s="53">
        <v>57.40622199462296</v>
      </c>
      <c r="AO67" s="53">
        <v>68.140089337096825</v>
      </c>
      <c r="AP67" s="53"/>
      <c r="AQ67" s="53">
        <v>4.5005769970509046</v>
      </c>
      <c r="AR67" s="53">
        <v>2.5</v>
      </c>
      <c r="AS67" s="53">
        <v>62.063989650196547</v>
      </c>
      <c r="AT67" s="53">
        <v>12.420219345262637</v>
      </c>
      <c r="AU67" s="53">
        <v>6.076255356554225</v>
      </c>
      <c r="AV67" s="53"/>
      <c r="AW67" s="53"/>
      <c r="AX67" s="53"/>
      <c r="AY67" s="53"/>
      <c r="AZ67" s="53"/>
      <c r="BA67" s="52">
        <v>1294.0619190619191</v>
      </c>
      <c r="BB67" s="53">
        <v>1133.9888294158716</v>
      </c>
      <c r="BC67" s="53">
        <v>1518.8014566181128</v>
      </c>
      <c r="BD67" s="53">
        <v>213.05969471148532</v>
      </c>
      <c r="BE67" s="53">
        <v>1084</v>
      </c>
      <c r="BF67" s="53">
        <v>6.9365380560826484</v>
      </c>
      <c r="BG67" s="54">
        <v>2.8894772308783137</v>
      </c>
      <c r="BH67" s="53"/>
      <c r="BI67" s="53"/>
      <c r="BJ67" s="53"/>
      <c r="BK67" s="53">
        <v>53.004774240510393</v>
      </c>
      <c r="BL67" s="53">
        <v>2.7682031300177696</v>
      </c>
      <c r="BM67" s="53">
        <v>0.89999999999999991</v>
      </c>
      <c r="BN67" s="53">
        <v>20.449008005569091</v>
      </c>
      <c r="BO67" s="53">
        <v>6.9073146530147191</v>
      </c>
      <c r="BP67" s="53">
        <v>8.9872253011790387E-2</v>
      </c>
      <c r="BQ67" s="53">
        <v>4.4224119815844265</v>
      </c>
      <c r="BR67" s="53"/>
      <c r="BS67" s="53"/>
      <c r="BT67" s="53"/>
      <c r="BU67" s="53">
        <v>13.689260000000001</v>
      </c>
      <c r="BV67" s="53">
        <v>3.6155912573560927</v>
      </c>
      <c r="BW67" s="53">
        <v>6.2714300379837802</v>
      </c>
      <c r="BX67" s="53">
        <v>8.2147623447284666</v>
      </c>
      <c r="BY67" s="53">
        <v>3.1526537316497278</v>
      </c>
      <c r="BZ67" s="53">
        <v>0.69294733600246383</v>
      </c>
      <c r="CA67" s="53">
        <v>2.8908736269376862</v>
      </c>
      <c r="CB67" s="53">
        <v>3.3117749717688119</v>
      </c>
      <c r="CC67" s="53">
        <v>0.96807309311159018</v>
      </c>
      <c r="CD67" s="53">
        <v>9.1243198850220715</v>
      </c>
      <c r="CE67" s="58">
        <v>20.09449</v>
      </c>
      <c r="CF67" s="58"/>
      <c r="CG67" s="58"/>
      <c r="CH67" s="58"/>
      <c r="CI67" s="58"/>
      <c r="CJ67" s="58"/>
      <c r="CK67" s="58"/>
      <c r="CL67" s="58"/>
      <c r="CM67" s="58"/>
      <c r="CN67" s="58"/>
      <c r="CO67" s="53">
        <v>45.81</v>
      </c>
      <c r="CP67" s="53">
        <v>8.9499999999999993</v>
      </c>
      <c r="CQ67" s="53">
        <v>10.1</v>
      </c>
      <c r="CR67" s="55">
        <v>5.2</v>
      </c>
      <c r="CS67" s="53"/>
      <c r="CT67" s="53">
        <v>0.84</v>
      </c>
      <c r="CU67" s="53">
        <v>12.84346</v>
      </c>
      <c r="CV67" s="53">
        <v>75.23</v>
      </c>
      <c r="CW67" s="55">
        <v>7.1177450000000002</v>
      </c>
      <c r="CX67" s="55">
        <v>372.74891094444695</v>
      </c>
      <c r="CY67" s="89">
        <v>10332.77944940944</v>
      </c>
      <c r="CZ67" s="89">
        <v>7197.1976467418153</v>
      </c>
      <c r="DA67" s="89">
        <v>1350.8779808685499</v>
      </c>
      <c r="DB67" s="89">
        <v>559.57246149009745</v>
      </c>
      <c r="DC67" s="89">
        <v>427.53850990254637</v>
      </c>
      <c r="DD67" s="53">
        <v>29.799999999999997</v>
      </c>
      <c r="DE67" s="58"/>
      <c r="DF67" s="58"/>
      <c r="DG67" s="58"/>
      <c r="DH67" s="58"/>
      <c r="DI67" s="89">
        <v>12336.794201609711</v>
      </c>
      <c r="DJ67" s="53">
        <v>54.915254237288138</v>
      </c>
      <c r="DK67" s="53">
        <v>71.16279069767441</v>
      </c>
      <c r="DL67" s="53">
        <v>12.7</v>
      </c>
      <c r="DM67" s="53">
        <v>4.0999999999999996</v>
      </c>
      <c r="DN67" s="53"/>
      <c r="DO67" s="53"/>
      <c r="DP67" s="53"/>
      <c r="DQ67" s="53"/>
      <c r="DR67" s="53"/>
      <c r="DS67" s="89">
        <v>17977.438276869343</v>
      </c>
      <c r="DT67" s="53">
        <v>0.38610038610038611</v>
      </c>
      <c r="DU67" s="53">
        <v>1.8836494105586878</v>
      </c>
      <c r="DV67" s="53">
        <v>4.5005769970509046</v>
      </c>
      <c r="DW67" s="53">
        <v>7.3425499231950839</v>
      </c>
      <c r="DX67" s="53"/>
      <c r="DY67" s="53"/>
      <c r="DZ67" s="53"/>
      <c r="EA67" s="53"/>
      <c r="EB67" s="53"/>
      <c r="EC67" s="53">
        <v>24.263674614305749</v>
      </c>
      <c r="ED67" s="53">
        <v>6.076255356554225</v>
      </c>
      <c r="EE67" s="53">
        <v>1.9820397306795943</v>
      </c>
      <c r="EF67" s="53">
        <v>0.86747535487294003</v>
      </c>
      <c r="EG67" s="53">
        <v>4795.9574468085102</v>
      </c>
      <c r="EH67" s="53">
        <v>1633.4745762711864</v>
      </c>
      <c r="EI67" s="53">
        <v>846.99330848340594</v>
      </c>
      <c r="EJ67" s="53"/>
      <c r="EK67" s="53"/>
      <c r="EL67" s="53"/>
      <c r="EM67" s="89">
        <v>18370.335502841859</v>
      </c>
      <c r="EN67" s="53">
        <v>78.778994567560574</v>
      </c>
      <c r="EO67" s="53">
        <v>23.264326432643266</v>
      </c>
      <c r="EP67" s="53">
        <v>29.504088257732342</v>
      </c>
      <c r="EQ67" s="53">
        <v>14.399379002522803</v>
      </c>
      <c r="ER67" s="53">
        <v>18.875985318009509</v>
      </c>
      <c r="ES67" s="53">
        <v>16.754270696452036</v>
      </c>
      <c r="ET67" s="53">
        <v>1739.8026315789473</v>
      </c>
      <c r="EU67" s="53"/>
      <c r="EV67" s="53"/>
      <c r="EW67" s="53">
        <v>53.254280194524043</v>
      </c>
      <c r="EX67" s="53">
        <v>8.6364019059812751</v>
      </c>
      <c r="EY67" s="53">
        <v>11.967937887419295</v>
      </c>
      <c r="EZ67" s="53">
        <v>-6.1655757538614369</v>
      </c>
      <c r="FA67" s="53">
        <v>28.699074320997159</v>
      </c>
      <c r="FB67" s="53">
        <v>5.6250101919623177</v>
      </c>
      <c r="FC67" s="53">
        <v>60.827014163286186</v>
      </c>
      <c r="FD67" s="53">
        <v>32.370059748832539</v>
      </c>
      <c r="FE67" s="53">
        <v>82.121006118286871</v>
      </c>
      <c r="FF67" s="53">
        <v>427.53850990254637</v>
      </c>
      <c r="FG67" s="53">
        <v>34.09205020920502</v>
      </c>
      <c r="FH67" s="53">
        <v>9.6354166666666679</v>
      </c>
      <c r="FI67" s="53">
        <v>29.730697607792578</v>
      </c>
      <c r="FJ67" s="53">
        <v>9.8528516701872473</v>
      </c>
      <c r="FK67" s="53">
        <v>63.513658658837848</v>
      </c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2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64"/>
      <c r="GN67" s="58"/>
      <c r="GO67" s="58"/>
      <c r="GP67" s="58"/>
      <c r="GQ67" s="58"/>
      <c r="GR67" s="53"/>
      <c r="GS67" s="52"/>
      <c r="GT67" s="53"/>
      <c r="GU67" s="53"/>
      <c r="GV67" s="53"/>
      <c r="GW67" s="53"/>
      <c r="GX67" s="53"/>
      <c r="GY67" s="53"/>
      <c r="GZ67" s="53"/>
      <c r="HA67" s="53"/>
      <c r="HB67" s="53"/>
      <c r="HC67" s="53"/>
      <c r="HD67" s="53"/>
      <c r="HE67" s="59"/>
      <c r="HF67" s="59"/>
      <c r="HG67" s="59"/>
      <c r="HH67" s="59"/>
      <c r="HI67" s="59"/>
      <c r="HJ67" s="59"/>
      <c r="HK67" s="59"/>
      <c r="HL67" s="59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</row>
    <row r="68" spans="1:235" ht="20.25" customHeight="1">
      <c r="A68" s="19">
        <v>65</v>
      </c>
      <c r="B68" s="47" t="s">
        <v>119</v>
      </c>
      <c r="C68">
        <v>11578</v>
      </c>
      <c r="D68" s="53">
        <v>10.495089999999999</v>
      </c>
      <c r="E68" s="53">
        <v>12.655609999999999</v>
      </c>
      <c r="F68" s="53">
        <v>12.134119999999999</v>
      </c>
      <c r="G68" s="53">
        <v>3.4372889999999998</v>
      </c>
      <c r="H68" s="53">
        <v>17.663129999999999</v>
      </c>
      <c r="I68" s="57">
        <v>9.1745739999999998</v>
      </c>
      <c r="J68" s="53">
        <v>24.637355223209266</v>
      </c>
      <c r="K68" s="52"/>
      <c r="L68" s="52"/>
      <c r="M68" s="52">
        <v>217</v>
      </c>
      <c r="N68" s="52">
        <v>2.1072052825791414</v>
      </c>
      <c r="O68" s="52">
        <v>49.59349593495935</v>
      </c>
      <c r="P68" s="52">
        <v>6.9306930693069315</v>
      </c>
      <c r="Q68" s="52">
        <v>39.252336448598129</v>
      </c>
      <c r="R68" s="52">
        <v>43.18181818181818</v>
      </c>
      <c r="S68" s="52">
        <v>10.666666666666668</v>
      </c>
      <c r="T68" s="68">
        <v>525</v>
      </c>
      <c r="U68" s="52"/>
      <c r="V68" s="52"/>
      <c r="W68" s="68">
        <v>1109</v>
      </c>
      <c r="X68" s="52">
        <v>10.748207016863731</v>
      </c>
      <c r="Y68" s="52">
        <v>3.9527966996066368</v>
      </c>
      <c r="Z68" s="52">
        <v>0.38411174159755562</v>
      </c>
      <c r="AA68" s="52">
        <v>0</v>
      </c>
      <c r="AB68" s="68">
        <v>15</v>
      </c>
      <c r="AC68" s="68">
        <v>12</v>
      </c>
      <c r="AD68" s="68">
        <v>27</v>
      </c>
      <c r="AE68" s="68">
        <v>0</v>
      </c>
      <c r="AF68" s="52"/>
      <c r="AG68" s="53">
        <v>1.9</v>
      </c>
      <c r="AH68" s="53">
        <v>21.1</v>
      </c>
      <c r="AI68" s="52">
        <v>24.444444444444443</v>
      </c>
      <c r="AJ68" s="53">
        <v>6.8181818181818272</v>
      </c>
      <c r="AK68" s="53">
        <v>13.407821229050279</v>
      </c>
      <c r="AL68" s="53">
        <v>37.598268200979831</v>
      </c>
      <c r="AM68" s="53">
        <v>15.193370165745856</v>
      </c>
      <c r="AN68" s="53">
        <v>22.826086956521738</v>
      </c>
      <c r="AO68" s="53">
        <v>22.960561858454888</v>
      </c>
      <c r="AP68" s="53"/>
      <c r="AQ68" s="53">
        <v>15.193370165745856</v>
      </c>
      <c r="AR68" s="53">
        <v>3</v>
      </c>
      <c r="AS68" s="53">
        <v>36.863880844021516</v>
      </c>
      <c r="AT68" s="53">
        <v>27.078628618353523</v>
      </c>
      <c r="AU68" s="53">
        <v>8.085106382978724</v>
      </c>
      <c r="AV68" s="53"/>
      <c r="AW68" s="53"/>
      <c r="AX68" s="53"/>
      <c r="AY68" s="53"/>
      <c r="AZ68" s="53"/>
      <c r="BA68" s="52">
        <v>653.18930041152259</v>
      </c>
      <c r="BB68" s="53">
        <v>573.82583170254406</v>
      </c>
      <c r="BC68" s="53">
        <v>781.19122257053289</v>
      </c>
      <c r="BD68" s="53">
        <v>253.50640723137212</v>
      </c>
      <c r="BE68" s="53">
        <v>982</v>
      </c>
      <c r="BF68" s="53">
        <v>8.3252662149080354</v>
      </c>
      <c r="BG68" s="54">
        <v>4.9622880578881103</v>
      </c>
      <c r="BH68" s="53"/>
      <c r="BI68" s="53"/>
      <c r="BJ68" s="53"/>
      <c r="BK68" s="53">
        <v>79.337948939852879</v>
      </c>
      <c r="BL68" s="53">
        <v>1.9255733448723495</v>
      </c>
      <c r="BM68" s="53">
        <v>35.099999999999994</v>
      </c>
      <c r="BN68" s="53">
        <v>7.2439134939134942</v>
      </c>
      <c r="BO68" s="53">
        <v>18.55512813279157</v>
      </c>
      <c r="BP68" s="53">
        <v>8.6730268863833476E-2</v>
      </c>
      <c r="BQ68" s="53">
        <v>2.9678770949720668</v>
      </c>
      <c r="BR68" s="53"/>
      <c r="BS68" s="53"/>
      <c r="BT68" s="53"/>
      <c r="BU68" s="53">
        <v>23.518059999999998</v>
      </c>
      <c r="BV68" s="53">
        <v>7.3829787234042561</v>
      </c>
      <c r="BW68" s="53">
        <v>15.615172955974844</v>
      </c>
      <c r="BX68" s="53">
        <v>9.7484276729559749</v>
      </c>
      <c r="BY68" s="53">
        <v>5.4441823899371071</v>
      </c>
      <c r="BZ68" s="53">
        <v>1.1890723270440253</v>
      </c>
      <c r="CA68" s="53">
        <v>6.279481132075472</v>
      </c>
      <c r="CB68" s="53">
        <v>7.4194182389937104</v>
      </c>
      <c r="CC68" s="53">
        <v>3.1839622641509435</v>
      </c>
      <c r="CD68" s="53">
        <v>10.858883647798741</v>
      </c>
      <c r="CE68" s="58">
        <v>22.419029999999999</v>
      </c>
      <c r="CF68" s="58"/>
      <c r="CG68" s="58"/>
      <c r="CH68" s="58"/>
      <c r="CI68" s="58"/>
      <c r="CJ68" s="58"/>
      <c r="CK68" s="58"/>
      <c r="CL68" s="58"/>
      <c r="CM68" s="58"/>
      <c r="CN68" s="58"/>
      <c r="CO68" s="53">
        <v>35.26</v>
      </c>
      <c r="CP68" s="53">
        <v>6.26</v>
      </c>
      <c r="CQ68" s="53">
        <v>10.9</v>
      </c>
      <c r="CR68" s="55">
        <v>19.3</v>
      </c>
      <c r="CS68" s="53">
        <v>7.5314610000000002</v>
      </c>
      <c r="CT68" s="53">
        <v>1.08</v>
      </c>
      <c r="CU68" s="53">
        <v>32.764180000000003</v>
      </c>
      <c r="CV68" s="53">
        <v>66.98</v>
      </c>
      <c r="CW68" s="55">
        <v>11.072760000000001</v>
      </c>
      <c r="CX68" s="55">
        <v>112.28191397477975</v>
      </c>
      <c r="CY68" s="89">
        <v>5415.443081706685</v>
      </c>
      <c r="CZ68" s="89">
        <v>2902.0556227327688</v>
      </c>
      <c r="DA68" s="89">
        <v>1019.1742960787701</v>
      </c>
      <c r="DB68" s="89">
        <v>190.01554672655035</v>
      </c>
      <c r="DC68" s="89">
        <v>587.32078079115558</v>
      </c>
      <c r="DD68" s="53">
        <v>26.5</v>
      </c>
      <c r="DE68" s="58"/>
      <c r="DF68" s="58"/>
      <c r="DG68" s="58"/>
      <c r="DH68" s="58"/>
      <c r="DI68" s="89">
        <v>1602.8158939543769</v>
      </c>
      <c r="DJ68" s="53">
        <v>87.150837988826808</v>
      </c>
      <c r="DK68" s="53">
        <v>66.666666666666657</v>
      </c>
      <c r="DL68" s="53">
        <v>21.1</v>
      </c>
      <c r="DM68" s="53">
        <v>8.8000000000000007</v>
      </c>
      <c r="DN68" s="53"/>
      <c r="DO68" s="53"/>
      <c r="DP68" s="53"/>
      <c r="DQ68" s="53"/>
      <c r="DR68" s="53"/>
      <c r="DS68" s="89">
        <v>1325.0326588620355</v>
      </c>
      <c r="DT68" s="53">
        <v>17.006802721088434</v>
      </c>
      <c r="DU68" s="53">
        <v>13.407821229050279</v>
      </c>
      <c r="DV68" s="53">
        <v>15.193370165745856</v>
      </c>
      <c r="DW68" s="53">
        <v>7.0512820512820511</v>
      </c>
      <c r="DX68" s="53"/>
      <c r="DY68" s="53"/>
      <c r="DZ68" s="53"/>
      <c r="EA68" s="53"/>
      <c r="EB68" s="53"/>
      <c r="EC68" s="53">
        <v>32.344632768361578</v>
      </c>
      <c r="ED68" s="53">
        <v>8.085106382978724</v>
      </c>
      <c r="EE68" s="53">
        <v>38.20493335226017</v>
      </c>
      <c r="EF68" s="53">
        <v>1.5279382784740088</v>
      </c>
      <c r="EG68" s="53">
        <v>2314.0243902439024</v>
      </c>
      <c r="EH68" s="53">
        <v>1046.6101694915255</v>
      </c>
      <c r="EI68" s="53">
        <v>1278.2864052513387</v>
      </c>
      <c r="EJ68" s="53"/>
      <c r="EK68" s="53"/>
      <c r="EL68" s="53"/>
      <c r="EM68" s="89">
        <v>3835.2430127389025</v>
      </c>
      <c r="EN68" s="53">
        <v>74.405594405594414</v>
      </c>
      <c r="EO68" s="53">
        <v>21.470316825592125</v>
      </c>
      <c r="EP68" s="53">
        <v>53.190892812373662</v>
      </c>
      <c r="EQ68" s="53">
        <v>8.9338115422236708</v>
      </c>
      <c r="ER68" s="53">
        <v>29.397293972939732</v>
      </c>
      <c r="ES68" s="53">
        <v>15.923566878980891</v>
      </c>
      <c r="ET68" s="53">
        <v>807.31707317073176</v>
      </c>
      <c r="EU68" s="53"/>
      <c r="EV68" s="53"/>
      <c r="EW68" s="53">
        <v>21.370192307692289</v>
      </c>
      <c r="EX68" s="53">
        <v>78.723867595818803</v>
      </c>
      <c r="EY68" s="53">
        <v>10.747433388013501</v>
      </c>
      <c r="EZ68" s="53">
        <v>3.1557548281101377</v>
      </c>
      <c r="FA68" s="53">
        <v>41.065067289122496</v>
      </c>
      <c r="FB68" s="53">
        <v>-1.6515511089156518</v>
      </c>
      <c r="FC68" s="53">
        <v>67.258759943286805</v>
      </c>
      <c r="FD68" s="53">
        <v>48.537167395321866</v>
      </c>
      <c r="FE68" s="53">
        <v>78.431372549019613</v>
      </c>
      <c r="FF68" s="53">
        <v>587.32078079115558</v>
      </c>
      <c r="FG68" s="53">
        <v>8.1967213114754092</v>
      </c>
      <c r="FH68" s="53">
        <v>3.608247422680412</v>
      </c>
      <c r="FI68" s="53">
        <v>8.6216839677047279</v>
      </c>
      <c r="FJ68" s="53">
        <v>7.6790336496980149</v>
      </c>
      <c r="FK68" s="53">
        <v>82.743744607420183</v>
      </c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2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64"/>
      <c r="GN68" s="58"/>
      <c r="GO68" s="58"/>
      <c r="GP68" s="58"/>
      <c r="GQ68" s="58"/>
      <c r="GR68" s="53"/>
      <c r="GS68" s="52"/>
      <c r="GT68" s="53"/>
      <c r="GU68" s="53"/>
      <c r="GV68" s="53"/>
      <c r="GW68" s="53"/>
      <c r="GX68" s="53"/>
      <c r="GY68" s="53"/>
      <c r="GZ68" s="53"/>
      <c r="HA68" s="53"/>
      <c r="HB68" s="53"/>
      <c r="HC68" s="53"/>
      <c r="HD68" s="53"/>
      <c r="HE68" s="59"/>
      <c r="HF68" s="59"/>
      <c r="HG68" s="59"/>
      <c r="HH68" s="59"/>
      <c r="HI68" s="59"/>
      <c r="HJ68" s="59"/>
      <c r="HK68" s="59"/>
      <c r="HL68" s="59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</row>
    <row r="69" spans="1:235" ht="20.25" customHeight="1">
      <c r="A69" s="19">
        <v>66</v>
      </c>
      <c r="B69" s="47" t="s">
        <v>120</v>
      </c>
      <c r="C69">
        <v>39292</v>
      </c>
      <c r="D69" s="53">
        <v>4.4121730000000001</v>
      </c>
      <c r="E69" s="53">
        <v>7.5990770000000003</v>
      </c>
      <c r="F69" s="53">
        <v>13.915231</v>
      </c>
      <c r="G69" s="53"/>
      <c r="H69" s="53">
        <v>9.3200559999999992</v>
      </c>
      <c r="I69" s="57">
        <v>3.7154039999999999</v>
      </c>
      <c r="J69" s="53">
        <v>22.281558514562764</v>
      </c>
      <c r="K69" s="52"/>
      <c r="L69" s="52"/>
      <c r="M69" s="52">
        <v>238</v>
      </c>
      <c r="N69" s="52">
        <v>0.66814519524999305</v>
      </c>
      <c r="O69" s="52">
        <v>29.447852760736197</v>
      </c>
      <c r="P69" s="52">
        <v>18.695652173913043</v>
      </c>
      <c r="Q69" s="52">
        <v>31.914893617021278</v>
      </c>
      <c r="R69" s="52">
        <v>26.229508196721312</v>
      </c>
      <c r="S69" s="52">
        <v>7.6271186440677967</v>
      </c>
      <c r="T69" s="68">
        <v>811</v>
      </c>
      <c r="U69" s="52"/>
      <c r="V69" s="52"/>
      <c r="W69" s="68">
        <v>4435</v>
      </c>
      <c r="X69" s="52">
        <v>12.424013222399637</v>
      </c>
      <c r="Y69" s="52">
        <v>4.3964649289629705</v>
      </c>
      <c r="Z69" s="52">
        <v>0.16978829521939831</v>
      </c>
      <c r="AA69" s="52">
        <v>0</v>
      </c>
      <c r="AB69" s="68">
        <v>36</v>
      </c>
      <c r="AC69" s="68">
        <v>39</v>
      </c>
      <c r="AD69" s="68">
        <v>75</v>
      </c>
      <c r="AE69" s="68">
        <v>0</v>
      </c>
      <c r="AF69" s="52"/>
      <c r="AG69" s="53">
        <v>2.2999999999999998</v>
      </c>
      <c r="AH69" s="53">
        <v>13.7</v>
      </c>
      <c r="AI69" s="52">
        <v>3.4722222222222143</v>
      </c>
      <c r="AJ69" s="53">
        <v>0.7092198581560325</v>
      </c>
      <c r="AK69" s="53">
        <v>5.7640750670241285</v>
      </c>
      <c r="AL69" s="53">
        <v>19.424485770639617</v>
      </c>
      <c r="AM69" s="53">
        <v>7.4697173620457606</v>
      </c>
      <c r="AN69" s="53">
        <v>45.70469798657718</v>
      </c>
      <c r="AO69" s="53">
        <v>45.945945945945951</v>
      </c>
      <c r="AP69" s="53"/>
      <c r="AQ69" s="53">
        <v>7.4697173620457606</v>
      </c>
      <c r="AR69" s="53">
        <v>1.5</v>
      </c>
      <c r="AS69" s="53">
        <v>46.346871450976153</v>
      </c>
      <c r="AT69" s="53">
        <v>17.672692059393157</v>
      </c>
      <c r="AU69" s="53">
        <v>3.7435456110154903</v>
      </c>
      <c r="AV69" s="53"/>
      <c r="AW69" s="53"/>
      <c r="AX69" s="53"/>
      <c r="AY69" s="53"/>
      <c r="AZ69" s="53"/>
      <c r="BA69" s="52">
        <v>941.83318853171158</v>
      </c>
      <c r="BB69" s="53">
        <v>757.98804780876492</v>
      </c>
      <c r="BC69" s="53">
        <v>1186.278342455043</v>
      </c>
      <c r="BD69" s="53">
        <v>150.4209000690303</v>
      </c>
      <c r="BE69" s="53">
        <v>1086</v>
      </c>
      <c r="BF69" s="53">
        <v>7.5954348681621404</v>
      </c>
      <c r="BG69" s="54">
        <v>3.3744870606131308</v>
      </c>
      <c r="BH69" s="53"/>
      <c r="BI69" s="53"/>
      <c r="BJ69" s="53"/>
      <c r="BK69" s="53">
        <v>79.219787770058787</v>
      </c>
      <c r="BL69" s="53">
        <v>0.53439193831590204</v>
      </c>
      <c r="BM69" s="53">
        <v>15.9</v>
      </c>
      <c r="BN69" s="53">
        <v>11.512673150604185</v>
      </c>
      <c r="BO69" s="53">
        <v>9.8225053750234093</v>
      </c>
      <c r="BP69" s="53">
        <v>3.0494777769307008E-2</v>
      </c>
      <c r="BQ69" s="53">
        <v>1.4591955852700838</v>
      </c>
      <c r="BR69" s="53"/>
      <c r="BS69" s="53"/>
      <c r="BT69" s="53"/>
      <c r="BU69" s="53">
        <v>13.145849999999999</v>
      </c>
      <c r="BV69" s="53">
        <v>3.7996294816375462</v>
      </c>
      <c r="BW69" s="53">
        <v>8.494642239889389</v>
      </c>
      <c r="BX69" s="53">
        <v>8.8259016015670007</v>
      </c>
      <c r="BY69" s="53">
        <v>3.6899412374697542</v>
      </c>
      <c r="BZ69" s="53">
        <v>0.89007950224680266</v>
      </c>
      <c r="CA69" s="53">
        <v>3.1599262587855748</v>
      </c>
      <c r="CB69" s="53">
        <v>4.0212005991473667</v>
      </c>
      <c r="CC69" s="53">
        <v>1.2962322848254408</v>
      </c>
      <c r="CD69" s="53">
        <v>8.1893075239082851</v>
      </c>
      <c r="CE69" s="58">
        <v>15.508850000000001</v>
      </c>
      <c r="CF69" s="58"/>
      <c r="CG69" s="58"/>
      <c r="CH69" s="58"/>
      <c r="CI69" s="58"/>
      <c r="CJ69" s="58"/>
      <c r="CK69" s="58"/>
      <c r="CL69" s="58"/>
      <c r="CM69" s="58"/>
      <c r="CN69" s="58"/>
      <c r="CO69" s="53">
        <v>38.229999999999997</v>
      </c>
      <c r="CP69" s="53">
        <v>5.53</v>
      </c>
      <c r="CQ69" s="53">
        <v>17.100000000000001</v>
      </c>
      <c r="CR69" s="55">
        <v>5.3</v>
      </c>
      <c r="CS69" s="53"/>
      <c r="CT69" s="53">
        <v>1.3</v>
      </c>
      <c r="CU69" s="53">
        <v>15.19693</v>
      </c>
      <c r="CV69" s="53">
        <v>74.12</v>
      </c>
      <c r="CW69" s="55">
        <v>3.6224989999999999</v>
      </c>
      <c r="CX69" s="55">
        <v>104.34694085309988</v>
      </c>
      <c r="CY69" s="89">
        <v>3321.2867759340324</v>
      </c>
      <c r="CZ69" s="89">
        <v>2071.6685330347145</v>
      </c>
      <c r="DA69" s="89">
        <v>542.09508296854324</v>
      </c>
      <c r="DB69" s="89">
        <v>89.076656825816954</v>
      </c>
      <c r="DC69" s="89">
        <v>234.14435508500455</v>
      </c>
      <c r="DD69" s="53">
        <v>24.5</v>
      </c>
      <c r="DE69" s="58"/>
      <c r="DF69" s="58"/>
      <c r="DG69" s="58"/>
      <c r="DH69" s="58"/>
      <c r="DI69" s="89">
        <v>7622.7838253428345</v>
      </c>
      <c r="DJ69" s="53">
        <v>73.40720221606648</v>
      </c>
      <c r="DK69" s="53">
        <v>64.347826086956516</v>
      </c>
      <c r="DL69" s="53">
        <v>13.7</v>
      </c>
      <c r="DM69" s="53">
        <v>7.2</v>
      </c>
      <c r="DN69" s="53"/>
      <c r="DO69" s="53"/>
      <c r="DP69" s="53"/>
      <c r="DQ69" s="53"/>
      <c r="DR69" s="53"/>
      <c r="DS69" s="89">
        <v>5825.7517729006822</v>
      </c>
      <c r="DT69" s="53">
        <v>1.8237082066869299</v>
      </c>
      <c r="DU69" s="53">
        <v>5.7640750670241285</v>
      </c>
      <c r="DV69" s="53">
        <v>7.4697173620457606</v>
      </c>
      <c r="DW69" s="53">
        <v>5.0420168067226889</v>
      </c>
      <c r="DX69" s="53"/>
      <c r="DY69" s="53"/>
      <c r="DZ69" s="53"/>
      <c r="EA69" s="53"/>
      <c r="EB69" s="53"/>
      <c r="EC69" s="53">
        <v>18.544194107452338</v>
      </c>
      <c r="ED69" s="53">
        <v>3.7435456110154903</v>
      </c>
      <c r="EE69" s="53">
        <v>10.881491566895884</v>
      </c>
      <c r="EF69" s="53">
        <v>1.8231488260561557</v>
      </c>
      <c r="EG69" s="53">
        <v>3094.8</v>
      </c>
      <c r="EH69" s="53">
        <v>1367.2566371681417</v>
      </c>
      <c r="EI69" s="53">
        <v>684.61773388985034</v>
      </c>
      <c r="EJ69" s="53"/>
      <c r="EK69" s="53"/>
      <c r="EL69" s="53"/>
      <c r="EM69" s="89">
        <v>8348.2373330726114</v>
      </c>
      <c r="EN69" s="53">
        <v>83.361884368308353</v>
      </c>
      <c r="EO69" s="53">
        <v>18.162083936324166</v>
      </c>
      <c r="EP69" s="53">
        <v>37.373158854022037</v>
      </c>
      <c r="EQ69" s="53">
        <v>5.8932714617169379</v>
      </c>
      <c r="ER69" s="53">
        <v>28.419519300801166</v>
      </c>
      <c r="ES69" s="53">
        <v>11.845690520579378</v>
      </c>
      <c r="ET69" s="53">
        <v>1201.1802575107297</v>
      </c>
      <c r="EU69" s="53"/>
      <c r="EV69" s="53"/>
      <c r="EW69" s="53">
        <v>67.252088241593484</v>
      </c>
      <c r="EX69" s="53">
        <v>35.19087224192419</v>
      </c>
      <c r="EY69" s="53">
        <v>9.4809393172056904</v>
      </c>
      <c r="EZ69" s="53">
        <v>6.4540214251831181</v>
      </c>
      <c r="FA69" s="53">
        <v>58.848308006233729</v>
      </c>
      <c r="FB69" s="53">
        <v>2.0203035294758354</v>
      </c>
      <c r="FC69" s="53">
        <v>67.316204967147712</v>
      </c>
      <c r="FD69" s="53">
        <v>43.002581134834649</v>
      </c>
      <c r="FE69" s="53">
        <v>77.560521415270017</v>
      </c>
      <c r="FF69" s="53">
        <v>234.14435508500455</v>
      </c>
      <c r="FG69" s="53">
        <v>6.3529411764705879</v>
      </c>
      <c r="FH69" s="53">
        <v>2.0715630885122414</v>
      </c>
      <c r="FI69" s="53">
        <v>6.1623649191747791</v>
      </c>
      <c r="FJ69" s="53">
        <v>4.4765471731763862</v>
      </c>
      <c r="FK69" s="53">
        <v>86.909220617085779</v>
      </c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2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64"/>
      <c r="GN69" s="58"/>
      <c r="GO69" s="58"/>
      <c r="GP69" s="58"/>
      <c r="GQ69" s="58"/>
      <c r="GR69" s="53"/>
      <c r="GS69" s="52"/>
      <c r="GT69" s="53"/>
      <c r="GU69" s="53"/>
      <c r="GV69" s="53"/>
      <c r="GW69" s="53"/>
      <c r="GX69" s="53"/>
      <c r="GY69" s="53"/>
      <c r="GZ69" s="53"/>
      <c r="HA69" s="53"/>
      <c r="HB69" s="53"/>
      <c r="HC69" s="53"/>
      <c r="HD69" s="53"/>
      <c r="HE69" s="59"/>
      <c r="HF69" s="59"/>
      <c r="HG69" s="59"/>
      <c r="HH69" s="59"/>
      <c r="HI69" s="59"/>
      <c r="HJ69" s="59"/>
      <c r="HK69" s="59"/>
      <c r="HL69" s="59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</row>
    <row r="70" spans="1:235" ht="20.25" customHeight="1">
      <c r="A70" s="19">
        <v>67</v>
      </c>
      <c r="B70" s="47" t="s">
        <v>121</v>
      </c>
      <c r="C70">
        <v>21212</v>
      </c>
      <c r="D70" s="53">
        <v>17.119720000000001</v>
      </c>
      <c r="E70" s="53">
        <v>15.964259999999999</v>
      </c>
      <c r="F70" s="53">
        <v>15.761148</v>
      </c>
      <c r="G70" s="53">
        <v>4.8273409999999997</v>
      </c>
      <c r="H70" s="53">
        <v>9.3402799999999999</v>
      </c>
      <c r="I70" s="57">
        <v>10.45125</v>
      </c>
      <c r="J70" s="53">
        <v>18.742442563482467</v>
      </c>
      <c r="K70" s="52"/>
      <c r="L70" s="52"/>
      <c r="M70" s="52">
        <v>962</v>
      </c>
      <c r="N70" s="52">
        <v>5.1441099406448849</v>
      </c>
      <c r="O70" s="52">
        <v>53.258845437616387</v>
      </c>
      <c r="P70" s="52">
        <v>2.4043715846994536</v>
      </c>
      <c r="Q70" s="52">
        <v>58.910891089108908</v>
      </c>
      <c r="R70" s="52">
        <v>52.459016393442624</v>
      </c>
      <c r="S70" s="52">
        <v>15.593220338983052</v>
      </c>
      <c r="T70" s="68">
        <v>521</v>
      </c>
      <c r="U70" s="52"/>
      <c r="V70" s="52"/>
      <c r="W70" s="68">
        <v>3567</v>
      </c>
      <c r="X70" s="52">
        <v>18.312028338210382</v>
      </c>
      <c r="Y70" s="52">
        <v>17.929551505222193</v>
      </c>
      <c r="Z70" s="52">
        <v>5.0039714058776807</v>
      </c>
      <c r="AA70" s="52">
        <v>3</v>
      </c>
      <c r="AB70" s="68">
        <v>62</v>
      </c>
      <c r="AC70" s="68">
        <v>113</v>
      </c>
      <c r="AD70" s="68">
        <v>178</v>
      </c>
      <c r="AE70" s="68">
        <v>0</v>
      </c>
      <c r="AF70" s="52"/>
      <c r="AG70" s="53">
        <v>4.2</v>
      </c>
      <c r="AH70" s="53">
        <v>25.8</v>
      </c>
      <c r="AI70" s="52">
        <v>14.8471615720524</v>
      </c>
      <c r="AJ70" s="53">
        <v>5.1948051948051983</v>
      </c>
      <c r="AK70" s="53">
        <v>13.938260056127222</v>
      </c>
      <c r="AL70" s="53">
        <v>39.018137537653011</v>
      </c>
      <c r="AM70" s="53">
        <v>14.111006585136407</v>
      </c>
      <c r="AN70" s="53">
        <v>22.397769516728623</v>
      </c>
      <c r="AO70" s="53">
        <v>18.368556191981039</v>
      </c>
      <c r="AP70" s="53"/>
      <c r="AQ70" s="53">
        <v>14.111006585136407</v>
      </c>
      <c r="AR70" s="53">
        <v>2.9</v>
      </c>
      <c r="AS70" s="53">
        <v>31.869275603663617</v>
      </c>
      <c r="AT70" s="53">
        <v>33.773952249205863</v>
      </c>
      <c r="AU70" s="53">
        <v>6.9926650366748166</v>
      </c>
      <c r="AV70" s="53"/>
      <c r="AW70" s="53"/>
      <c r="AX70" s="53"/>
      <c r="AY70" s="53"/>
      <c r="AZ70" s="53"/>
      <c r="BA70" s="52">
        <v>715.63119629874427</v>
      </c>
      <c r="BB70" s="53">
        <v>611.75612602100352</v>
      </c>
      <c r="BC70" s="53">
        <v>840.53784860557766</v>
      </c>
      <c r="BD70" s="53">
        <v>605.21009075329277</v>
      </c>
      <c r="BE70" s="53">
        <v>941</v>
      </c>
      <c r="BF70" s="53">
        <v>10.191347753743761</v>
      </c>
      <c r="BG70" s="54">
        <v>5.2450171748809415</v>
      </c>
      <c r="BH70" s="53"/>
      <c r="BI70" s="53"/>
      <c r="BJ70" s="53"/>
      <c r="BK70" s="53">
        <v>67.923025879230266</v>
      </c>
      <c r="BL70" s="53">
        <v>5.2952886529528866</v>
      </c>
      <c r="BM70" s="53">
        <v>44.7</v>
      </c>
      <c r="BN70" s="53">
        <v>4.5462152061136836</v>
      </c>
      <c r="BO70" s="53">
        <v>11.562586833860475</v>
      </c>
      <c r="BP70" s="53">
        <v>0.37209302325581395</v>
      </c>
      <c r="BQ70" s="53">
        <v>10.936623667975322</v>
      </c>
      <c r="BR70" s="53"/>
      <c r="BS70" s="53"/>
      <c r="BT70" s="53"/>
      <c r="BU70" s="53">
        <v>18.656890000000001</v>
      </c>
      <c r="BV70" s="53">
        <v>6.2646435345308493</v>
      </c>
      <c r="BW70" s="53">
        <v>11.041644590441878</v>
      </c>
      <c r="BX70" s="53">
        <v>10.861502596164035</v>
      </c>
      <c r="BY70" s="53">
        <v>3.1153968422168061</v>
      </c>
      <c r="BZ70" s="53">
        <v>0.84242873794638118</v>
      </c>
      <c r="CA70" s="53">
        <v>5.6956659955494331</v>
      </c>
      <c r="CB70" s="53">
        <v>5.0121860760835011</v>
      </c>
      <c r="CC70" s="53">
        <v>2.3365476316626048</v>
      </c>
      <c r="CD70" s="53">
        <v>8.5673413160962166</v>
      </c>
      <c r="CE70" s="58">
        <v>14.02543</v>
      </c>
      <c r="CF70" s="58"/>
      <c r="CG70" s="58"/>
      <c r="CH70" s="58"/>
      <c r="CI70" s="58"/>
      <c r="CJ70" s="58"/>
      <c r="CK70" s="58"/>
      <c r="CL70" s="58"/>
      <c r="CM70" s="58"/>
      <c r="CN70" s="58"/>
      <c r="CO70" s="53">
        <v>43.76</v>
      </c>
      <c r="CP70" s="53">
        <v>8.18</v>
      </c>
      <c r="CQ70" s="53">
        <v>6.8</v>
      </c>
      <c r="CR70" s="55">
        <v>15.1</v>
      </c>
      <c r="CS70" s="53">
        <v>7.9467059999999998</v>
      </c>
      <c r="CT70" s="53">
        <v>2.11</v>
      </c>
      <c r="CU70" s="53">
        <v>33.152920000000002</v>
      </c>
      <c r="CV70" s="53">
        <v>54.76</v>
      </c>
      <c r="CW70" s="55">
        <v>12.303140000000001</v>
      </c>
      <c r="CX70" s="55">
        <v>193.28681878182161</v>
      </c>
      <c r="CY70" s="89">
        <v>9805.7703186875351</v>
      </c>
      <c r="CZ70" s="89">
        <v>3710.1640580803319</v>
      </c>
      <c r="DA70" s="89">
        <v>2654.1580237601356</v>
      </c>
      <c r="DB70" s="89">
        <v>414.85951348293418</v>
      </c>
      <c r="DC70" s="89">
        <v>1518.008674335282</v>
      </c>
      <c r="DD70" s="53">
        <v>47.1</v>
      </c>
      <c r="DE70" s="58"/>
      <c r="DF70" s="58"/>
      <c r="DG70" s="58"/>
      <c r="DH70" s="58"/>
      <c r="DI70" s="89">
        <v>3914.9611299054204</v>
      </c>
      <c r="DJ70" s="53">
        <v>64.487369985141157</v>
      </c>
      <c r="DK70" s="53">
        <v>0</v>
      </c>
      <c r="DL70" s="53">
        <v>25.8</v>
      </c>
      <c r="DM70" s="53">
        <v>26.6</v>
      </c>
      <c r="DN70" s="53"/>
      <c r="DO70" s="53"/>
      <c r="DP70" s="53"/>
      <c r="DQ70" s="53"/>
      <c r="DR70" s="53"/>
      <c r="DS70" s="89">
        <v>3030.6828912348014</v>
      </c>
      <c r="DT70" s="53">
        <v>12.323232323232324</v>
      </c>
      <c r="DU70" s="53">
        <v>13.938260056127222</v>
      </c>
      <c r="DV70" s="53">
        <v>14.111006585136407</v>
      </c>
      <c r="DW70" s="53">
        <v>6.1810154525386318</v>
      </c>
      <c r="DX70" s="53"/>
      <c r="DY70" s="53"/>
      <c r="DZ70" s="53"/>
      <c r="EA70" s="53"/>
      <c r="EB70" s="53"/>
      <c r="EC70" s="53">
        <v>27.619708535739068</v>
      </c>
      <c r="ED70" s="53">
        <v>6.9926650366748166</v>
      </c>
      <c r="EE70" s="53">
        <v>52.018273013481874</v>
      </c>
      <c r="EF70" s="53">
        <v>1.8160590479900425</v>
      </c>
      <c r="EG70" s="53">
        <v>2238.431876606684</v>
      </c>
      <c r="EH70" s="53">
        <v>996.63865546218483</v>
      </c>
      <c r="EI70" s="53">
        <v>3290.590231944183</v>
      </c>
      <c r="EJ70" s="53"/>
      <c r="EK70" s="53"/>
      <c r="EL70" s="53"/>
      <c r="EM70" s="89">
        <v>4266.4922463233479</v>
      </c>
      <c r="EN70" s="53">
        <v>76.815181518151817</v>
      </c>
      <c r="EO70" s="53">
        <v>18.7797147385103</v>
      </c>
      <c r="EP70" s="53">
        <v>56.135107290160732</v>
      </c>
      <c r="EQ70" s="53">
        <v>14.017141277301631</v>
      </c>
      <c r="ER70" s="53">
        <v>23.009086050240512</v>
      </c>
      <c r="ES70" s="53">
        <v>19.167321288295366</v>
      </c>
      <c r="ET70" s="53">
        <v>898.74213836477986</v>
      </c>
      <c r="EU70" s="53"/>
      <c r="EV70" s="53"/>
      <c r="EW70" s="53">
        <v>105.8386937159822</v>
      </c>
      <c r="EX70" s="53">
        <v>122.26708015032119</v>
      </c>
      <c r="EY70" s="53">
        <v>17.471207589066296</v>
      </c>
      <c r="EZ70" s="53">
        <v>-4.6106881285446519</v>
      </c>
      <c r="FA70" s="53">
        <v>32.330005241425155</v>
      </c>
      <c r="FB70" s="53">
        <v>-8.5465900265219581</v>
      </c>
      <c r="FC70" s="53">
        <v>105.91395078941687</v>
      </c>
      <c r="FD70" s="53">
        <v>58.152855646123747</v>
      </c>
      <c r="FE70" s="53">
        <v>80.552070263488091</v>
      </c>
      <c r="FF70" s="53">
        <v>1518.008674335282</v>
      </c>
      <c r="FG70" s="53">
        <v>12.117086453369639</v>
      </c>
      <c r="FH70" s="53">
        <v>9.5555555555555554</v>
      </c>
      <c r="FI70" s="53">
        <v>8.4433676559660817</v>
      </c>
      <c r="FJ70" s="53">
        <v>6.2439496611810261</v>
      </c>
      <c r="FK70" s="53">
        <v>79.961277831558562</v>
      </c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2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64"/>
      <c r="GN70" s="58"/>
      <c r="GO70" s="58"/>
      <c r="GP70" s="58"/>
      <c r="GQ70" s="58"/>
      <c r="GR70" s="53"/>
      <c r="GS70" s="52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9"/>
      <c r="HF70" s="59"/>
      <c r="HG70" s="59"/>
      <c r="HH70" s="59"/>
      <c r="HI70" s="59"/>
      <c r="HJ70" s="59"/>
      <c r="HK70" s="59"/>
      <c r="HL70" s="59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</row>
    <row r="71" spans="1:235" ht="20.25" customHeight="1">
      <c r="A71" s="19">
        <v>68</v>
      </c>
      <c r="B71" s="47" t="s">
        <v>122</v>
      </c>
      <c r="C71">
        <v>6243</v>
      </c>
      <c r="D71" s="53"/>
      <c r="E71" s="53">
        <v>10.64404</v>
      </c>
      <c r="F71" s="53">
        <v>19.879227</v>
      </c>
      <c r="G71" s="53">
        <v>3.9699450000000001</v>
      </c>
      <c r="H71" s="53">
        <v>19.148710000000001</v>
      </c>
      <c r="I71" s="57">
        <v>4.7828020000000002</v>
      </c>
      <c r="J71" s="53">
        <v>30.871212121212121</v>
      </c>
      <c r="K71" s="52"/>
      <c r="L71" s="52"/>
      <c r="M71" s="52">
        <v>115</v>
      </c>
      <c r="N71" s="52">
        <v>2.059824467132366</v>
      </c>
      <c r="O71" s="52">
        <v>56.17977528089888</v>
      </c>
      <c r="P71" s="52">
        <v>3.9215686274509802</v>
      </c>
      <c r="Q71" s="52">
        <v>32.786885245901637</v>
      </c>
      <c r="R71" s="52">
        <v>25</v>
      </c>
      <c r="S71" s="52">
        <v>8</v>
      </c>
      <c r="T71" s="68">
        <v>469</v>
      </c>
      <c r="U71" s="52"/>
      <c r="V71" s="52"/>
      <c r="W71" s="68">
        <v>509</v>
      </c>
      <c r="X71" s="52">
        <v>9.032830523513752</v>
      </c>
      <c r="Y71" s="52">
        <v>3.1601123595505669</v>
      </c>
      <c r="Z71" s="52">
        <v>0.14462477904547646</v>
      </c>
      <c r="AA71" s="52">
        <v>0</v>
      </c>
      <c r="AB71" s="68">
        <v>5</v>
      </c>
      <c r="AC71" s="68">
        <v>3</v>
      </c>
      <c r="AD71" s="68">
        <v>8</v>
      </c>
      <c r="AE71" s="68">
        <v>0</v>
      </c>
      <c r="AF71" s="52"/>
      <c r="AG71" s="53">
        <v>0</v>
      </c>
      <c r="AH71" s="53">
        <v>23.8</v>
      </c>
      <c r="AI71" s="52">
        <v>9.8901098901098834</v>
      </c>
      <c r="AJ71" s="53">
        <v>1.1494252873563227</v>
      </c>
      <c r="AK71" s="53">
        <v>15.555555555555555</v>
      </c>
      <c r="AL71" s="53">
        <v>39.919949441752685</v>
      </c>
      <c r="AM71" s="53">
        <v>9.6045197740112993</v>
      </c>
      <c r="AN71" s="53">
        <v>25.139664804469277</v>
      </c>
      <c r="AO71" s="53">
        <v>21.840242669362993</v>
      </c>
      <c r="AP71" s="53"/>
      <c r="AQ71" s="53">
        <v>9.6045197740112993</v>
      </c>
      <c r="AR71" s="53">
        <v>2.4</v>
      </c>
      <c r="AS71" s="53">
        <v>41.231209735146749</v>
      </c>
      <c r="AT71" s="53">
        <v>25.256818986893375</v>
      </c>
      <c r="AU71" s="53">
        <v>8.3623693379790947</v>
      </c>
      <c r="AV71" s="53"/>
      <c r="AW71" s="53"/>
      <c r="AX71" s="53"/>
      <c r="AY71" s="53"/>
      <c r="AZ71" s="53"/>
      <c r="BA71" s="52">
        <v>687.05250596658709</v>
      </c>
      <c r="BB71" s="53">
        <v>576.24481327800834</v>
      </c>
      <c r="BC71" s="53">
        <v>829.09836065573768</v>
      </c>
      <c r="BD71" s="53">
        <v>89.333723584636076</v>
      </c>
      <c r="BE71" s="53">
        <v>1001</v>
      </c>
      <c r="BF71" s="53">
        <v>10.619469026548673</v>
      </c>
      <c r="BG71" s="54">
        <v>4.1901539149858866</v>
      </c>
      <c r="BH71" s="53"/>
      <c r="BI71" s="53"/>
      <c r="BJ71" s="53"/>
      <c r="BK71" s="53">
        <v>81.636980491942325</v>
      </c>
      <c r="BL71" s="53">
        <v>1.1874469889737065</v>
      </c>
      <c r="BM71" s="53">
        <v>57.099999999999994</v>
      </c>
      <c r="BN71" s="53">
        <v>4.5001800072002878</v>
      </c>
      <c r="BO71" s="53">
        <v>28.364535499823383</v>
      </c>
      <c r="BP71" s="53">
        <v>0.25423728813559321</v>
      </c>
      <c r="BQ71" s="53">
        <v>0.8038585209003215</v>
      </c>
      <c r="BR71" s="53"/>
      <c r="BS71" s="53"/>
      <c r="BT71" s="53"/>
      <c r="BU71" s="53">
        <v>13.39452</v>
      </c>
      <c r="BV71" s="53">
        <v>6.1343012704174225</v>
      </c>
      <c r="BW71" s="53">
        <v>14.669532509403545</v>
      </c>
      <c r="BX71" s="53">
        <v>10.120007164606843</v>
      </c>
      <c r="BY71" s="53">
        <v>4.7644635500626906</v>
      </c>
      <c r="BZ71" s="53">
        <v>0.96722192369693705</v>
      </c>
      <c r="CA71" s="53">
        <v>5.910800644814616</v>
      </c>
      <c r="CB71" s="53">
        <v>6.2869425040300904</v>
      </c>
      <c r="CC71" s="53">
        <v>2.8479312197743147</v>
      </c>
      <c r="CD71" s="53">
        <v>11.284255776464267</v>
      </c>
      <c r="CE71" s="58">
        <v>20.117989999999999</v>
      </c>
      <c r="CF71" s="58"/>
      <c r="CG71" s="58"/>
      <c r="CH71" s="58"/>
      <c r="CI71" s="58"/>
      <c r="CJ71" s="58"/>
      <c r="CK71" s="58"/>
      <c r="CL71" s="58"/>
      <c r="CM71" s="58"/>
      <c r="CN71" s="58"/>
      <c r="CO71" s="53">
        <v>45.49</v>
      </c>
      <c r="CP71" s="53">
        <v>9.81</v>
      </c>
      <c r="CQ71" s="53">
        <v>6.2</v>
      </c>
      <c r="CR71" s="55">
        <v>13.4</v>
      </c>
      <c r="CS71" s="53">
        <v>2.7371270000000001</v>
      </c>
      <c r="CT71" s="53">
        <v>1.02</v>
      </c>
      <c r="CU71" s="53">
        <v>24.152650000000001</v>
      </c>
      <c r="CV71" s="53">
        <v>72.59</v>
      </c>
      <c r="CW71" s="55">
        <v>15.10623</v>
      </c>
      <c r="CX71" s="55">
        <v>48.053820278712159</v>
      </c>
      <c r="CY71" s="89">
        <v>4501.0411661060389</v>
      </c>
      <c r="CZ71" s="89">
        <v>2210.4757328207593</v>
      </c>
      <c r="DA71" s="89">
        <v>945.05846548133911</v>
      </c>
      <c r="DB71" s="89">
        <v>48.053820278712159</v>
      </c>
      <c r="DC71" s="89">
        <v>416.46644241550536</v>
      </c>
      <c r="DD71" s="53">
        <v>19.400000000000006</v>
      </c>
      <c r="DE71" s="58"/>
      <c r="DF71" s="58"/>
      <c r="DG71" s="58"/>
      <c r="DH71" s="58"/>
      <c r="DI71" s="89">
        <v>951.21073315323451</v>
      </c>
      <c r="DJ71" s="53">
        <v>70.3125</v>
      </c>
      <c r="DK71" s="53">
        <v>62.857142857142854</v>
      </c>
      <c r="DL71" s="53">
        <v>23.8</v>
      </c>
      <c r="DM71" s="53">
        <v>17.8</v>
      </c>
      <c r="DN71" s="53"/>
      <c r="DO71" s="53"/>
      <c r="DP71" s="53"/>
      <c r="DQ71" s="53"/>
      <c r="DR71" s="53"/>
      <c r="DS71" s="89">
        <v>688.37706870033685</v>
      </c>
      <c r="DT71" s="53">
        <v>15.555555555555555</v>
      </c>
      <c r="DU71" s="53">
        <v>15.555555555555555</v>
      </c>
      <c r="DV71" s="53">
        <v>9.6045197740112993</v>
      </c>
      <c r="DW71" s="53">
        <v>3.2467532467532463</v>
      </c>
      <c r="DX71" s="53"/>
      <c r="DY71" s="53"/>
      <c r="DZ71" s="53"/>
      <c r="EA71" s="53"/>
      <c r="EB71" s="53"/>
      <c r="EC71" s="53">
        <v>22.540983606557376</v>
      </c>
      <c r="ED71" s="53">
        <v>8.3623693379790947</v>
      </c>
      <c r="EE71" s="53">
        <v>59.591840427266284</v>
      </c>
      <c r="EF71" s="53">
        <v>1.9276180994684802</v>
      </c>
      <c r="EG71" s="53">
        <v>2175.2577319587626</v>
      </c>
      <c r="EH71" s="53">
        <v>1046.2962962962963</v>
      </c>
      <c r="EI71" s="53">
        <v>1217.363447060708</v>
      </c>
      <c r="EJ71" s="53"/>
      <c r="EK71" s="53"/>
      <c r="EL71" s="53"/>
      <c r="EM71" s="89">
        <v>1892.1151886680395</v>
      </c>
      <c r="EN71" s="53">
        <v>79.614949037372597</v>
      </c>
      <c r="EO71" s="53">
        <v>27.946768060836501</v>
      </c>
      <c r="EP71" s="53">
        <v>48.622832558499617</v>
      </c>
      <c r="EQ71" s="53">
        <v>6.8654646324549233</v>
      </c>
      <c r="ER71" s="53">
        <v>32.405063291139243</v>
      </c>
      <c r="ES71" s="53">
        <v>14.463840399002494</v>
      </c>
      <c r="ET71" s="53">
        <v>986.20689655172418</v>
      </c>
      <c r="EU71" s="53"/>
      <c r="EV71" s="53"/>
      <c r="EW71" s="53">
        <v>94.117647058823522</v>
      </c>
      <c r="EX71" s="53">
        <v>92.40397528874567</v>
      </c>
      <c r="EY71" s="53">
        <v>8.4199273222341908</v>
      </c>
      <c r="EZ71" s="53">
        <v>4.3726540327748591</v>
      </c>
      <c r="FA71" s="53">
        <v>37.295704885201353</v>
      </c>
      <c r="FB71" s="53">
        <v>-7.8488223751903163</v>
      </c>
      <c r="FC71" s="53">
        <v>71.531659924448178</v>
      </c>
      <c r="FD71" s="53">
        <v>31.307327308251292</v>
      </c>
      <c r="FE71" s="53">
        <v>70.987654320987659</v>
      </c>
      <c r="FF71" s="53">
        <v>416.46644241550536</v>
      </c>
      <c r="FG71" s="53">
        <v>10.714285714285714</v>
      </c>
      <c r="FH71" s="53">
        <v>13.414634146341465</v>
      </c>
      <c r="FI71" s="53">
        <v>11.083743842364532</v>
      </c>
      <c r="FJ71" s="53">
        <v>10.192023633677991</v>
      </c>
      <c r="FK71" s="53">
        <v>80.108321024126056</v>
      </c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2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64"/>
      <c r="GN71" s="58"/>
      <c r="GO71" s="58"/>
      <c r="GP71" s="58"/>
      <c r="GQ71" s="58"/>
      <c r="GR71" s="53"/>
      <c r="GS71" s="52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9"/>
      <c r="HF71" s="59"/>
      <c r="HG71" s="59"/>
      <c r="HH71" s="59"/>
      <c r="HI71" s="59"/>
      <c r="HJ71" s="59"/>
      <c r="HK71" s="59"/>
      <c r="HL71" s="59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</row>
    <row r="72" spans="1:235" ht="20.25" customHeight="1">
      <c r="A72" s="19">
        <v>69</v>
      </c>
      <c r="B72" s="47" t="s">
        <v>123</v>
      </c>
      <c r="C72">
        <v>30002</v>
      </c>
      <c r="D72" s="53">
        <v>13.330819999999999</v>
      </c>
      <c r="E72" s="53">
        <v>13.439349999999999</v>
      </c>
      <c r="F72" s="53">
        <v>13.585324999999999</v>
      </c>
      <c r="G72" s="53">
        <v>2.1698499999999998</v>
      </c>
      <c r="H72" s="53">
        <v>18.357469999999999</v>
      </c>
      <c r="I72" s="57">
        <v>4.4248479999999999</v>
      </c>
      <c r="J72" s="53">
        <v>19.860158082167985</v>
      </c>
      <c r="K72" s="52"/>
      <c r="L72" s="52"/>
      <c r="M72" s="52">
        <v>567</v>
      </c>
      <c r="N72" s="52">
        <v>2.0536781484298596</v>
      </c>
      <c r="O72" s="52">
        <v>47.69736842105263</v>
      </c>
      <c r="P72" s="52">
        <v>3.3457249070631967</v>
      </c>
      <c r="Q72" s="52">
        <v>48.083623693379792</v>
      </c>
      <c r="R72" s="52">
        <v>48.520710059171599</v>
      </c>
      <c r="S72" s="52">
        <v>9.9056603773584904</v>
      </c>
      <c r="T72" s="68">
        <v>547</v>
      </c>
      <c r="U72" s="52"/>
      <c r="V72" s="52"/>
      <c r="W72" s="68">
        <v>2702</v>
      </c>
      <c r="X72" s="52">
        <v>9.6776504297994279</v>
      </c>
      <c r="Y72" s="52">
        <v>5.5466552743066728</v>
      </c>
      <c r="Z72" s="52">
        <v>0.50993022007514766</v>
      </c>
      <c r="AA72" s="52">
        <v>3</v>
      </c>
      <c r="AB72" s="68">
        <v>23</v>
      </c>
      <c r="AC72" s="68">
        <v>115</v>
      </c>
      <c r="AD72" s="68">
        <v>141</v>
      </c>
      <c r="AE72" s="68">
        <v>0</v>
      </c>
      <c r="AF72" s="52"/>
      <c r="AG72" s="53">
        <v>1.8</v>
      </c>
      <c r="AH72" s="53">
        <v>23.5</v>
      </c>
      <c r="AI72" s="52">
        <v>11.458333333333343</v>
      </c>
      <c r="AJ72" s="53">
        <v>5.5702917771883307</v>
      </c>
      <c r="AK72" s="53">
        <v>16.680497925311201</v>
      </c>
      <c r="AL72" s="53">
        <v>36.164888713288555</v>
      </c>
      <c r="AM72" s="53">
        <v>14.011676396997498</v>
      </c>
      <c r="AN72" s="53">
        <v>24.506578947368421</v>
      </c>
      <c r="AO72" s="53">
        <v>26.527494908350306</v>
      </c>
      <c r="AP72" s="53"/>
      <c r="AQ72" s="53">
        <v>14.011676396997498</v>
      </c>
      <c r="AR72" s="53">
        <v>3.5</v>
      </c>
      <c r="AS72" s="53">
        <v>33.661574107595392</v>
      </c>
      <c r="AT72" s="53">
        <v>28.022372006310054</v>
      </c>
      <c r="AU72" s="53">
        <v>6.7899159663865545</v>
      </c>
      <c r="AV72" s="53"/>
      <c r="AW72" s="53"/>
      <c r="AX72" s="53"/>
      <c r="AY72" s="53"/>
      <c r="AZ72" s="53"/>
      <c r="BA72" s="52">
        <v>726.96977205153621</v>
      </c>
      <c r="BB72" s="53">
        <v>638.39351510685333</v>
      </c>
      <c r="BC72" s="53">
        <v>852.57648953301123</v>
      </c>
      <c r="BD72" s="53">
        <v>463.84781624950023</v>
      </c>
      <c r="BE72" s="53">
        <v>988</v>
      </c>
      <c r="BF72" s="53">
        <v>6.6838876331934127</v>
      </c>
      <c r="BG72" s="54">
        <v>5.3323159399757794</v>
      </c>
      <c r="BH72" s="53"/>
      <c r="BI72" s="53"/>
      <c r="BJ72" s="53"/>
      <c r="BK72" s="53">
        <v>75.315189983479698</v>
      </c>
      <c r="BL72" s="53">
        <v>3.8257542822363275</v>
      </c>
      <c r="BM72" s="53">
        <v>30.8</v>
      </c>
      <c r="BN72" s="53">
        <v>6.1927137718992924</v>
      </c>
      <c r="BO72" s="53">
        <v>17.581943915903871</v>
      </c>
      <c r="BP72" s="53">
        <v>0.17356591165495097</v>
      </c>
      <c r="BQ72" s="53">
        <v>4.1936457879021711</v>
      </c>
      <c r="BR72" s="53"/>
      <c r="BS72" s="53"/>
      <c r="BT72" s="53"/>
      <c r="BU72" s="53">
        <v>23.836839999999999</v>
      </c>
      <c r="BV72" s="53">
        <v>6.2519213034122352</v>
      </c>
      <c r="BW72" s="53">
        <v>13.166270349368942</v>
      </c>
      <c r="BX72" s="53">
        <v>12.083409548198281</v>
      </c>
      <c r="BY72" s="53">
        <v>4.1009694530821292</v>
      </c>
      <c r="BZ72" s="53">
        <v>0.93286994695445402</v>
      </c>
      <c r="CA72" s="53">
        <v>5.5569782330345703</v>
      </c>
      <c r="CB72" s="53">
        <v>5.9191512712639467</v>
      </c>
      <c r="CC72" s="53">
        <v>2.765685019206146</v>
      </c>
      <c r="CD72" s="53">
        <v>11.66270349368941</v>
      </c>
      <c r="CE72" s="58">
        <v>25.097660000000001</v>
      </c>
      <c r="CF72" s="58"/>
      <c r="CG72" s="58"/>
      <c r="CH72" s="58"/>
      <c r="CI72" s="58"/>
      <c r="CJ72" s="58"/>
      <c r="CK72" s="58"/>
      <c r="CL72" s="58"/>
      <c r="CM72" s="58"/>
      <c r="CN72" s="58"/>
      <c r="CO72" s="53">
        <v>45.08</v>
      </c>
      <c r="CP72" s="53">
        <v>7.14</v>
      </c>
      <c r="CQ72" s="53">
        <v>14.6</v>
      </c>
      <c r="CR72" s="55">
        <v>12.4</v>
      </c>
      <c r="CS72" s="53">
        <v>6.3349019999999996</v>
      </c>
      <c r="CT72" s="53">
        <v>1.23</v>
      </c>
      <c r="CU72" s="53">
        <v>24.94219</v>
      </c>
      <c r="CV72" s="53">
        <v>69.86</v>
      </c>
      <c r="CW72" s="55">
        <v>16.141539999999999</v>
      </c>
      <c r="CX72" s="55">
        <v>156.65622291847211</v>
      </c>
      <c r="CY72" s="89">
        <v>9129.3913739084055</v>
      </c>
      <c r="CZ72" s="89">
        <v>3703.0864609026066</v>
      </c>
      <c r="DA72" s="89">
        <v>1486.5675621625226</v>
      </c>
      <c r="DB72" s="89">
        <v>916.60555962935803</v>
      </c>
      <c r="DC72" s="89">
        <v>759.94933671088597</v>
      </c>
      <c r="DD72" s="53">
        <v>33.400000000000006</v>
      </c>
      <c r="DE72" s="58"/>
      <c r="DF72" s="58"/>
      <c r="DG72" s="58"/>
      <c r="DH72" s="58"/>
      <c r="DI72" s="89">
        <v>5093.605184999853</v>
      </c>
      <c r="DJ72" s="53">
        <v>68.018720748829949</v>
      </c>
      <c r="DK72" s="53">
        <v>44.61538461538462</v>
      </c>
      <c r="DL72" s="53">
        <v>23.5</v>
      </c>
      <c r="DM72" s="53">
        <v>20.8</v>
      </c>
      <c r="DN72" s="53"/>
      <c r="DO72" s="53"/>
      <c r="DP72" s="53"/>
      <c r="DQ72" s="53"/>
      <c r="DR72" s="53"/>
      <c r="DS72" s="89">
        <v>4332.2151780527174</v>
      </c>
      <c r="DT72" s="53">
        <v>13.856427378964941</v>
      </c>
      <c r="DU72" s="53">
        <v>16.680497925311201</v>
      </c>
      <c r="DV72" s="53">
        <v>14.011676396997498</v>
      </c>
      <c r="DW72" s="53">
        <v>4.4291338582677167</v>
      </c>
      <c r="DX72" s="53"/>
      <c r="DY72" s="53"/>
      <c r="DZ72" s="53"/>
      <c r="EA72" s="53"/>
      <c r="EB72" s="53"/>
      <c r="EC72" s="53">
        <v>30.137305096579009</v>
      </c>
      <c r="ED72" s="53">
        <v>6.7899159663865545</v>
      </c>
      <c r="EE72" s="53">
        <v>46.943319320132382</v>
      </c>
      <c r="EF72" s="53">
        <v>1.8623281946609318</v>
      </c>
      <c r="EG72" s="53">
        <v>2399.4614003590664</v>
      </c>
      <c r="EH72" s="53">
        <v>1107.8947368421052</v>
      </c>
      <c r="EI72" s="53">
        <v>2156.5228984734354</v>
      </c>
      <c r="EJ72" s="53"/>
      <c r="EK72" s="53"/>
      <c r="EL72" s="53"/>
      <c r="EM72" s="89">
        <v>7654.2831373791669</v>
      </c>
      <c r="EN72" s="53">
        <v>80.709997389715483</v>
      </c>
      <c r="EO72" s="53">
        <v>17.189384800965019</v>
      </c>
      <c r="EP72" s="53">
        <v>56.438988765696116</v>
      </c>
      <c r="EQ72" s="53">
        <v>10.287318361955085</v>
      </c>
      <c r="ER72" s="53">
        <v>22.471402769416017</v>
      </c>
      <c r="ES72" s="53">
        <v>18.196624222682857</v>
      </c>
      <c r="ET72" s="53">
        <v>957.08502024291499</v>
      </c>
      <c r="EU72" s="53"/>
      <c r="EV72" s="53"/>
      <c r="EW72" s="53">
        <v>18.444508338125381</v>
      </c>
      <c r="EX72" s="53">
        <v>70.67486930033202</v>
      </c>
      <c r="EY72" s="53">
        <v>9.3024792529626179</v>
      </c>
      <c r="EZ72" s="53">
        <v>15.761283631143188</v>
      </c>
      <c r="FA72" s="53">
        <v>29.48785948182126</v>
      </c>
      <c r="FB72" s="53">
        <v>-8.0873307872754232</v>
      </c>
      <c r="FC72" s="53">
        <v>70.720572568908182</v>
      </c>
      <c r="FD72" s="53">
        <v>44.076908937272449</v>
      </c>
      <c r="FE72" s="53">
        <v>79.938032532920218</v>
      </c>
      <c r="FF72" s="53">
        <v>759.94933671088597</v>
      </c>
      <c r="FG72" s="53">
        <v>10</v>
      </c>
      <c r="FH72" s="53">
        <v>4.3609022556390977</v>
      </c>
      <c r="FI72" s="53">
        <v>6.8141344080982282</v>
      </c>
      <c r="FJ72" s="53">
        <v>4.9817739975698663</v>
      </c>
      <c r="FK72" s="53">
        <v>83.867651182353484</v>
      </c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2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64"/>
      <c r="GN72" s="58"/>
      <c r="GO72" s="58"/>
      <c r="GP72" s="58"/>
      <c r="GQ72" s="58"/>
      <c r="GR72" s="53"/>
      <c r="GS72" s="52"/>
      <c r="GT72" s="53"/>
      <c r="GU72" s="53"/>
      <c r="GV72" s="53"/>
      <c r="GW72" s="53"/>
      <c r="GX72" s="53"/>
      <c r="GY72" s="53"/>
      <c r="GZ72" s="53"/>
      <c r="HA72" s="53"/>
      <c r="HB72" s="53"/>
      <c r="HC72" s="53"/>
      <c r="HD72" s="53"/>
      <c r="HE72" s="59"/>
      <c r="HF72" s="59"/>
      <c r="HG72" s="59"/>
      <c r="HH72" s="59"/>
      <c r="HI72" s="59"/>
      <c r="HJ72" s="59"/>
      <c r="HK72" s="59"/>
      <c r="HL72" s="59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</row>
    <row r="73" spans="1:235" ht="20.25" customHeight="1">
      <c r="A73" s="19">
        <v>70</v>
      </c>
      <c r="B73" s="47" t="s">
        <v>124</v>
      </c>
      <c r="C73">
        <v>35907</v>
      </c>
      <c r="D73" s="53">
        <v>9.2313089999999995</v>
      </c>
      <c r="E73" s="53">
        <v>8.4589119999999998</v>
      </c>
      <c r="F73" s="53">
        <v>17.628329999999998</v>
      </c>
      <c r="G73" s="53"/>
      <c r="H73" s="53">
        <v>18.548159999999999</v>
      </c>
      <c r="I73" s="57">
        <v>4.0527769999999999</v>
      </c>
      <c r="J73" s="53">
        <v>18.664914777911605</v>
      </c>
      <c r="K73" s="52"/>
      <c r="L73" s="52"/>
      <c r="M73" s="52">
        <v>707</v>
      </c>
      <c r="N73" s="52">
        <v>2.1448941205023964</v>
      </c>
      <c r="O73" s="52">
        <v>46.92307692307692</v>
      </c>
      <c r="P73" s="52">
        <v>5.5472263868065967</v>
      </c>
      <c r="Q73" s="52">
        <v>59.77653631284916</v>
      </c>
      <c r="R73" s="52">
        <v>55.813953488372093</v>
      </c>
      <c r="S73" s="52">
        <v>11.498257839721255</v>
      </c>
      <c r="T73" s="68">
        <v>570</v>
      </c>
      <c r="U73" s="52"/>
      <c r="V73" s="52"/>
      <c r="W73" s="68">
        <v>3398</v>
      </c>
      <c r="X73" s="52">
        <v>10.166651706908411</v>
      </c>
      <c r="Y73" s="52">
        <v>5.7224050254262693</v>
      </c>
      <c r="Z73" s="52">
        <v>0.72586567248488953</v>
      </c>
      <c r="AA73" s="52">
        <v>3</v>
      </c>
      <c r="AB73" s="68">
        <v>41</v>
      </c>
      <c r="AC73" s="68">
        <v>271</v>
      </c>
      <c r="AD73" s="68">
        <v>315</v>
      </c>
      <c r="AE73" s="68">
        <v>0</v>
      </c>
      <c r="AF73" s="52"/>
      <c r="AG73" s="53">
        <v>1</v>
      </c>
      <c r="AH73" s="53">
        <v>17.399999999999999</v>
      </c>
      <c r="AI73" s="52">
        <v>10.141987829614607</v>
      </c>
      <c r="AJ73" s="53">
        <v>4.5833333333333286</v>
      </c>
      <c r="AK73" s="53">
        <v>12.080924855491329</v>
      </c>
      <c r="AL73" s="53">
        <v>32.871832537642305</v>
      </c>
      <c r="AM73" s="53">
        <v>11.111111111111111</v>
      </c>
      <c r="AN73" s="53">
        <v>27.809965237543455</v>
      </c>
      <c r="AO73" s="53">
        <v>28.508069483799432</v>
      </c>
      <c r="AP73" s="53"/>
      <c r="AQ73" s="53">
        <v>11.111111111111111</v>
      </c>
      <c r="AR73" s="53">
        <v>2</v>
      </c>
      <c r="AS73" s="53">
        <v>31.319844724150098</v>
      </c>
      <c r="AT73" s="53">
        <v>29.862933799941676</v>
      </c>
      <c r="AU73" s="53">
        <v>5.4957194145263744</v>
      </c>
      <c r="AV73" s="53"/>
      <c r="AW73" s="53"/>
      <c r="AX73" s="53"/>
      <c r="AY73" s="53"/>
      <c r="AZ73" s="53"/>
      <c r="BA73" s="52">
        <v>759.75082372322902</v>
      </c>
      <c r="BB73" s="53">
        <v>648.38226482923903</v>
      </c>
      <c r="BC73" s="53">
        <v>928.64782276546975</v>
      </c>
      <c r="BD73" s="53">
        <v>848.94816813236753</v>
      </c>
      <c r="BE73" s="53">
        <v>995</v>
      </c>
      <c r="BF73" s="53">
        <v>7.5107840649581332</v>
      </c>
      <c r="BG73" s="54">
        <v>5.696897470995526</v>
      </c>
      <c r="BH73" s="53"/>
      <c r="BI73" s="53"/>
      <c r="BJ73" s="53"/>
      <c r="BK73" s="53">
        <v>69.844837587006964</v>
      </c>
      <c r="BL73" s="53">
        <v>5.0319025522041763</v>
      </c>
      <c r="BM73" s="53">
        <v>14.099999999999998</v>
      </c>
      <c r="BN73" s="53">
        <v>6.97453954496208</v>
      </c>
      <c r="BO73" s="53">
        <v>14.780506282471285</v>
      </c>
      <c r="BP73" s="53">
        <v>0.13030259157376575</v>
      </c>
      <c r="BQ73" s="53">
        <v>5.1971528640831552</v>
      </c>
      <c r="BR73" s="53"/>
      <c r="BS73" s="53"/>
      <c r="BT73" s="53"/>
      <c r="BU73" s="53">
        <v>22.879729999999999</v>
      </c>
      <c r="BV73" s="53">
        <v>5.9834275436793423</v>
      </c>
      <c r="BW73" s="53">
        <v>10.598750541225954</v>
      </c>
      <c r="BX73" s="53">
        <v>10.843075400507205</v>
      </c>
      <c r="BY73" s="53">
        <v>3.7360054431867384</v>
      </c>
      <c r="BZ73" s="53">
        <v>0.82884888971361415</v>
      </c>
      <c r="CA73" s="53">
        <v>5.4555576173687141</v>
      </c>
      <c r="CB73" s="53">
        <v>5.347312426547906</v>
      </c>
      <c r="CC73" s="53">
        <v>2.205109173006742</v>
      </c>
      <c r="CD73" s="53">
        <v>11.375023195398033</v>
      </c>
      <c r="CE73" s="58">
        <v>22.079619999999998</v>
      </c>
      <c r="CF73" s="58"/>
      <c r="CG73" s="58"/>
      <c r="CH73" s="58"/>
      <c r="CI73" s="58"/>
      <c r="CJ73" s="58"/>
      <c r="CK73" s="58"/>
      <c r="CL73" s="58"/>
      <c r="CM73" s="58"/>
      <c r="CN73" s="58"/>
      <c r="CO73" s="53">
        <v>40.090000000000003</v>
      </c>
      <c r="CP73" s="53">
        <v>3.73</v>
      </c>
      <c r="CQ73" s="53">
        <v>16.100000000000001</v>
      </c>
      <c r="CR73" s="55">
        <v>12</v>
      </c>
      <c r="CS73" s="53">
        <v>6.5802370000000003</v>
      </c>
      <c r="CT73" s="53">
        <v>2.04</v>
      </c>
      <c r="CU73" s="53">
        <v>32.004849999999998</v>
      </c>
      <c r="CV73" s="53">
        <v>61.11</v>
      </c>
      <c r="CW73" s="55">
        <v>15.75651</v>
      </c>
      <c r="CX73" s="55">
        <v>175.45325424012032</v>
      </c>
      <c r="CY73" s="89">
        <v>8950.9009385356621</v>
      </c>
      <c r="CZ73" s="89">
        <v>3564.7645305929204</v>
      </c>
      <c r="DA73" s="89">
        <v>1732.2527640849974</v>
      </c>
      <c r="DB73" s="89">
        <v>673.96329406522409</v>
      </c>
      <c r="DC73" s="89">
        <v>1024.8698025454646</v>
      </c>
      <c r="DD73" s="53">
        <v>44.3</v>
      </c>
      <c r="DE73" s="58"/>
      <c r="DF73" s="58"/>
      <c r="DG73" s="58"/>
      <c r="DH73" s="58"/>
      <c r="DI73" s="89">
        <v>6030.1434406458275</v>
      </c>
      <c r="DJ73" s="53">
        <v>72.261072261072258</v>
      </c>
      <c r="DK73" s="53">
        <v>55.813953488372093</v>
      </c>
      <c r="DL73" s="53">
        <v>17.399999999999999</v>
      </c>
      <c r="DM73" s="53">
        <v>25.8</v>
      </c>
      <c r="DN73" s="53"/>
      <c r="DO73" s="53"/>
      <c r="DP73" s="53"/>
      <c r="DQ73" s="53"/>
      <c r="DR73" s="53"/>
      <c r="DS73" s="89">
        <v>5592.5213453303504</v>
      </c>
      <c r="DT73" s="53">
        <v>6.5650644783118413</v>
      </c>
      <c r="DU73" s="53">
        <v>12.080924855491329</v>
      </c>
      <c r="DV73" s="53">
        <v>11.111111111111111</v>
      </c>
      <c r="DW73" s="53">
        <v>5.3805774278215219</v>
      </c>
      <c r="DX73" s="53"/>
      <c r="DY73" s="53"/>
      <c r="DZ73" s="53"/>
      <c r="EA73" s="53"/>
      <c r="EB73" s="53"/>
      <c r="EC73" s="53">
        <v>31.108597285067873</v>
      </c>
      <c r="ED73" s="53">
        <v>5.4957194145263744</v>
      </c>
      <c r="EE73" s="53">
        <v>31.332229140013144</v>
      </c>
      <c r="EF73" s="53">
        <v>1.6651997572421204</v>
      </c>
      <c r="EG73" s="53">
        <v>2522.3540145985403</v>
      </c>
      <c r="EH73" s="53">
        <v>1129.2067307692307</v>
      </c>
      <c r="EI73" s="53">
        <v>2122.148884618598</v>
      </c>
      <c r="EJ73" s="53"/>
      <c r="EK73" s="53"/>
      <c r="EL73" s="53"/>
      <c r="EM73" s="89">
        <v>8070.3806859078641</v>
      </c>
      <c r="EN73" s="53">
        <v>81.136832454732982</v>
      </c>
      <c r="EO73" s="53">
        <v>12.968299711815561</v>
      </c>
      <c r="EP73" s="53">
        <v>58.857198747690262</v>
      </c>
      <c r="EQ73" s="53">
        <v>13.020753266717911</v>
      </c>
      <c r="ER73" s="53">
        <v>22.570850202429149</v>
      </c>
      <c r="ES73" s="53">
        <v>17.373967530618057</v>
      </c>
      <c r="ET73" s="53">
        <v>1036.0169491525423</v>
      </c>
      <c r="EU73" s="53"/>
      <c r="EV73" s="53"/>
      <c r="EW73" s="53">
        <v>78.386020881670532</v>
      </c>
      <c r="EX73" s="53">
        <v>71.057570857238659</v>
      </c>
      <c r="EY73" s="53">
        <v>11.403432036974122</v>
      </c>
      <c r="EZ73" s="53">
        <v>15.392067115438648</v>
      </c>
      <c r="FA73" s="53">
        <v>40.715720158871399</v>
      </c>
      <c r="FB73" s="53">
        <v>0.33261541042251114</v>
      </c>
      <c r="FC73" s="53">
        <v>78.460141287922326</v>
      </c>
      <c r="FD73" s="53">
        <v>55.457847014955554</v>
      </c>
      <c r="FE73" s="53">
        <v>82.471089470480834</v>
      </c>
      <c r="FF73" s="53">
        <v>1024.8698025454646</v>
      </c>
      <c r="FG73" s="53">
        <v>10.848287112561176</v>
      </c>
      <c r="FH73" s="53">
        <v>3.9285714285714284</v>
      </c>
      <c r="FI73" s="53">
        <v>6.22943627988594</v>
      </c>
      <c r="FJ73" s="53">
        <v>4.5318543384660295</v>
      </c>
      <c r="FK73" s="53">
        <v>84.813544479311105</v>
      </c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2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64"/>
      <c r="GN73" s="58"/>
      <c r="GO73" s="58"/>
      <c r="GP73" s="58"/>
      <c r="GQ73" s="58"/>
      <c r="GR73" s="53"/>
      <c r="GS73" s="52"/>
      <c r="GT73" s="53"/>
      <c r="GU73" s="53"/>
      <c r="GV73" s="53"/>
      <c r="GW73" s="53"/>
      <c r="GX73" s="53"/>
      <c r="GY73" s="53"/>
      <c r="GZ73" s="53"/>
      <c r="HA73" s="53"/>
      <c r="HB73" s="53"/>
      <c r="HC73" s="53"/>
      <c r="HD73" s="53"/>
      <c r="HE73" s="59"/>
      <c r="HF73" s="59"/>
      <c r="HG73" s="59"/>
      <c r="HH73" s="59"/>
      <c r="HI73" s="59"/>
      <c r="HJ73" s="59"/>
      <c r="HK73" s="59"/>
      <c r="HL73" s="59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</row>
    <row r="74" spans="1:235" ht="20.25" customHeight="1">
      <c r="A74" s="19">
        <v>71</v>
      </c>
      <c r="B74" s="47" t="s">
        <v>125</v>
      </c>
      <c r="C74">
        <v>46124</v>
      </c>
      <c r="D74" s="53">
        <v>12.66489</v>
      </c>
      <c r="E74" s="53">
        <v>18.488209999999999</v>
      </c>
      <c r="F74" s="53">
        <v>15.895919000000001</v>
      </c>
      <c r="G74" s="53">
        <v>3.622992</v>
      </c>
      <c r="H74" s="53">
        <v>17.217860000000002</v>
      </c>
      <c r="I74" s="57">
        <v>9.4961380000000002</v>
      </c>
      <c r="J74" s="53">
        <v>19.403028794047863</v>
      </c>
      <c r="K74" s="52"/>
      <c r="L74" s="52"/>
      <c r="M74" s="52">
        <v>932</v>
      </c>
      <c r="N74" s="52">
        <v>2.2365673969907132</v>
      </c>
      <c r="O74" s="52">
        <v>51.119402985074622</v>
      </c>
      <c r="P74" s="52">
        <v>4.1997729852440404</v>
      </c>
      <c r="Q74" s="52">
        <v>43.176733780760628</v>
      </c>
      <c r="R74" s="52">
        <v>46.638655462184872</v>
      </c>
      <c r="S74" s="52">
        <v>13.993174061433447</v>
      </c>
      <c r="T74" s="68">
        <v>570</v>
      </c>
      <c r="U74" s="52"/>
      <c r="V74" s="52"/>
      <c r="W74" s="68">
        <v>5045</v>
      </c>
      <c r="X74" s="52">
        <v>11.97569254872171</v>
      </c>
      <c r="Y74" s="52">
        <v>4.3720572691457704</v>
      </c>
      <c r="Z74" s="52">
        <v>0.33304848923070179</v>
      </c>
      <c r="AA74" s="52">
        <v>3</v>
      </c>
      <c r="AB74" s="68">
        <v>58</v>
      </c>
      <c r="AC74" s="68">
        <v>94</v>
      </c>
      <c r="AD74" s="68">
        <v>155</v>
      </c>
      <c r="AE74" s="68">
        <v>0</v>
      </c>
      <c r="AF74" s="52"/>
      <c r="AG74" s="53">
        <v>4.5999999999999996</v>
      </c>
      <c r="AH74" s="53">
        <v>24</v>
      </c>
      <c r="AI74" s="52">
        <v>10.307017543859658</v>
      </c>
      <c r="AJ74" s="53">
        <v>3.0701754385964932</v>
      </c>
      <c r="AK74" s="53">
        <v>17.803410230692077</v>
      </c>
      <c r="AL74" s="53">
        <v>40.276406712734456</v>
      </c>
      <c r="AM74" s="53">
        <v>16.342213114754099</v>
      </c>
      <c r="AN74" s="53">
        <v>21.48298628745556</v>
      </c>
      <c r="AO74" s="53">
        <v>21.55310728420152</v>
      </c>
      <c r="AP74" s="53"/>
      <c r="AQ74" s="53">
        <v>16.342213114754099</v>
      </c>
      <c r="AR74" s="53">
        <v>3.9</v>
      </c>
      <c r="AS74" s="53">
        <v>33.662790697674417</v>
      </c>
      <c r="AT74" s="53">
        <v>26.838331501543937</v>
      </c>
      <c r="AU74" s="53">
        <v>7.5940548072457039</v>
      </c>
      <c r="AV74" s="53"/>
      <c r="AW74" s="53"/>
      <c r="AX74" s="53"/>
      <c r="AY74" s="53"/>
      <c r="AZ74" s="53"/>
      <c r="BA74" s="52">
        <v>658.00415800415806</v>
      </c>
      <c r="BB74" s="53">
        <v>562.24050632911394</v>
      </c>
      <c r="BC74" s="53">
        <v>820.26836158192089</v>
      </c>
      <c r="BD74" s="53">
        <v>735.82903818712737</v>
      </c>
      <c r="BE74" s="53">
        <v>973</v>
      </c>
      <c r="BF74" s="53">
        <v>10.416666666666668</v>
      </c>
      <c r="BG74" s="54">
        <v>6.4034591886878669</v>
      </c>
      <c r="BH74" s="53"/>
      <c r="BI74" s="53"/>
      <c r="BJ74" s="53"/>
      <c r="BK74" s="53">
        <v>76.615527661552761</v>
      </c>
      <c r="BL74" s="53">
        <v>2.6615527661552769</v>
      </c>
      <c r="BM74" s="53">
        <v>46.7</v>
      </c>
      <c r="BN74" s="53">
        <v>5.5182631833575231</v>
      </c>
      <c r="BO74" s="53">
        <v>20.465999323204784</v>
      </c>
      <c r="BP74" s="53">
        <v>0.16861445432874003</v>
      </c>
      <c r="BQ74" s="53">
        <v>2.7608571804198254</v>
      </c>
      <c r="BR74" s="53"/>
      <c r="BS74" s="53"/>
      <c r="BT74" s="53"/>
      <c r="BU74" s="53">
        <v>18.396170000000001</v>
      </c>
      <c r="BV74" s="53">
        <v>6.573437419221424</v>
      </c>
      <c r="BW74" s="53">
        <v>13.02170695609275</v>
      </c>
      <c r="BX74" s="53">
        <v>10.823877651702023</v>
      </c>
      <c r="BY74" s="53">
        <v>3.9047853971386286</v>
      </c>
      <c r="BZ74" s="53">
        <v>0.76467686235816479</v>
      </c>
      <c r="CA74" s="53">
        <v>6.2678835717809562</v>
      </c>
      <c r="CB74" s="53">
        <v>6.1494819930932412</v>
      </c>
      <c r="CC74" s="53">
        <v>3.401578687715836</v>
      </c>
      <c r="CD74" s="53">
        <v>11.642821904292058</v>
      </c>
      <c r="CE74" s="58">
        <v>16.71396</v>
      </c>
      <c r="CF74" s="58"/>
      <c r="CG74" s="58"/>
      <c r="CH74" s="58"/>
      <c r="CI74" s="58"/>
      <c r="CJ74" s="58"/>
      <c r="CK74" s="58"/>
      <c r="CL74" s="58"/>
      <c r="CM74" s="58"/>
      <c r="CN74" s="58"/>
      <c r="CO74" s="53">
        <v>42.49</v>
      </c>
      <c r="CP74" s="53">
        <v>4.1100000000000003</v>
      </c>
      <c r="CQ74" s="53">
        <v>12.9</v>
      </c>
      <c r="CR74" s="55">
        <v>14.2</v>
      </c>
      <c r="CS74" s="53">
        <v>8.7251089999999998</v>
      </c>
      <c r="CT74" s="53">
        <v>1.54</v>
      </c>
      <c r="CU74" s="53">
        <v>32.078040000000001</v>
      </c>
      <c r="CV74" s="53">
        <v>64.81</v>
      </c>
      <c r="CW74" s="55">
        <v>15.21064</v>
      </c>
      <c r="CX74" s="55">
        <v>225.47914317925591</v>
      </c>
      <c r="CY74" s="89">
        <v>10812.158529182205</v>
      </c>
      <c r="CZ74" s="89">
        <v>3824.4731593096867</v>
      </c>
      <c r="DA74" s="89">
        <v>2237.4468823172319</v>
      </c>
      <c r="DB74" s="89">
        <v>529.00875899748507</v>
      </c>
      <c r="DC74" s="89">
        <v>1391.9000953950222</v>
      </c>
      <c r="DD74" s="53">
        <v>40.799999999999997</v>
      </c>
      <c r="DE74" s="58"/>
      <c r="DF74" s="58"/>
      <c r="DG74" s="58"/>
      <c r="DH74" s="58"/>
      <c r="DI74" s="89">
        <v>7715.0026036193967</v>
      </c>
      <c r="DJ74" s="53">
        <v>73.543457497612224</v>
      </c>
      <c r="DK74" s="53">
        <v>45.596868884540115</v>
      </c>
      <c r="DL74" s="53">
        <v>24</v>
      </c>
      <c r="DM74" s="53">
        <v>25.3</v>
      </c>
      <c r="DN74" s="53"/>
      <c r="DO74" s="53"/>
      <c r="DP74" s="53"/>
      <c r="DQ74" s="53"/>
      <c r="DR74" s="53"/>
      <c r="DS74" s="89">
        <v>6313.2791125920812</v>
      </c>
      <c r="DT74" s="53">
        <v>12.097669256381797</v>
      </c>
      <c r="DU74" s="53">
        <v>17.803410230692077</v>
      </c>
      <c r="DV74" s="53">
        <v>16.342213114754099</v>
      </c>
      <c r="DW74" s="53">
        <v>7.6463560334528076</v>
      </c>
      <c r="DX74" s="53"/>
      <c r="DY74" s="53"/>
      <c r="DZ74" s="53"/>
      <c r="EA74" s="53"/>
      <c r="EB74" s="53"/>
      <c r="EC74" s="53">
        <v>28.664707802807705</v>
      </c>
      <c r="ED74" s="53">
        <v>7.5940548072457039</v>
      </c>
      <c r="EE74" s="53">
        <v>62.663100129195392</v>
      </c>
      <c r="EF74" s="53">
        <v>1.8345593568497802</v>
      </c>
      <c r="EG74" s="53">
        <v>2343.3288409703505</v>
      </c>
      <c r="EH74" s="53">
        <v>1018.7793427230047</v>
      </c>
      <c r="EI74" s="53">
        <v>2887.8674876420087</v>
      </c>
      <c r="EJ74" s="53"/>
      <c r="EK74" s="53"/>
      <c r="EL74" s="53"/>
      <c r="EM74" s="89">
        <v>11420.859647666097</v>
      </c>
      <c r="EN74" s="53">
        <v>71.717349270522064</v>
      </c>
      <c r="EO74" s="53">
        <v>15.434380776340111</v>
      </c>
      <c r="EP74" s="53">
        <v>57.307419948353008</v>
      </c>
      <c r="EQ74" s="53">
        <v>10.299584517821998</v>
      </c>
      <c r="ER74" s="53">
        <v>22.855373180551254</v>
      </c>
      <c r="ES74" s="53">
        <v>16.797472225053511</v>
      </c>
      <c r="ET74" s="53">
        <v>846.97508896797149</v>
      </c>
      <c r="EU74" s="53"/>
      <c r="EV74" s="53"/>
      <c r="EW74" s="53">
        <v>64.143283582089566</v>
      </c>
      <c r="EX74" s="53">
        <v>93.082200949086996</v>
      </c>
      <c r="EY74" s="53">
        <v>4.4902954771486696</v>
      </c>
      <c r="EZ74" s="53">
        <v>7.9803277868322464</v>
      </c>
      <c r="FA74" s="53">
        <v>56.839323103975673</v>
      </c>
      <c r="FB74" s="53">
        <v>4.6970700956066302</v>
      </c>
      <c r="FC74" s="53">
        <v>74.003575016870286</v>
      </c>
      <c r="FD74" s="53">
        <v>46.855014966688046</v>
      </c>
      <c r="FE74" s="53">
        <v>79.931584948688723</v>
      </c>
      <c r="FF74" s="53">
        <v>1391.9000953950222</v>
      </c>
      <c r="FG74" s="53">
        <v>8.5250338294993231</v>
      </c>
      <c r="FH74" s="53">
        <v>4.4642857142857144</v>
      </c>
      <c r="FI74" s="53">
        <v>7.4340035562850497</v>
      </c>
      <c r="FJ74" s="53">
        <v>5.8879781420765029</v>
      </c>
      <c r="FK74" s="53">
        <v>84.036885245901644</v>
      </c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2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64"/>
      <c r="GN74" s="58"/>
      <c r="GO74" s="58"/>
      <c r="GP74" s="58"/>
      <c r="GQ74" s="58"/>
      <c r="GR74" s="53"/>
      <c r="GS74" s="52"/>
      <c r="GT74" s="53"/>
      <c r="GU74" s="53"/>
      <c r="GV74" s="53"/>
      <c r="GW74" s="53"/>
      <c r="GX74" s="53"/>
      <c r="GY74" s="53"/>
      <c r="GZ74" s="53"/>
      <c r="HA74" s="53"/>
      <c r="HB74" s="53"/>
      <c r="HC74" s="53"/>
      <c r="HD74" s="53"/>
      <c r="HE74" s="59"/>
      <c r="HF74" s="59"/>
      <c r="HG74" s="59"/>
      <c r="HH74" s="59"/>
      <c r="HI74" s="59"/>
      <c r="HJ74" s="59"/>
      <c r="HK74" s="59"/>
      <c r="HL74" s="59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</row>
    <row r="75" spans="1:235" ht="20.25" customHeight="1">
      <c r="A75" s="19">
        <v>72</v>
      </c>
      <c r="B75" s="47" t="s">
        <v>126</v>
      </c>
      <c r="C75">
        <v>3933</v>
      </c>
      <c r="D75" s="53">
        <v>7.9123559999999999</v>
      </c>
      <c r="E75" s="53">
        <v>6.8244109999999996</v>
      </c>
      <c r="F75" s="53">
        <v>18.5901</v>
      </c>
      <c r="G75" s="53">
        <v>5.1369670000000003</v>
      </c>
      <c r="H75" s="53">
        <v>14.720459999999999</v>
      </c>
      <c r="I75" s="57">
        <v>8.5216519999999996</v>
      </c>
      <c r="J75" s="53">
        <v>37.200797872340424</v>
      </c>
      <c r="K75" s="52"/>
      <c r="L75" s="52"/>
      <c r="M75" s="52">
        <v>45</v>
      </c>
      <c r="N75" s="52">
        <v>1.2372834753918065</v>
      </c>
      <c r="O75" s="52">
        <v>55.555555555555557</v>
      </c>
      <c r="P75" s="52">
        <v>0</v>
      </c>
      <c r="Q75" s="52">
        <v>22.222222222222221</v>
      </c>
      <c r="R75" s="52">
        <v>0</v>
      </c>
      <c r="S75" s="52">
        <v>0</v>
      </c>
      <c r="T75" s="68">
        <v>459</v>
      </c>
      <c r="U75" s="52"/>
      <c r="V75" s="52"/>
      <c r="W75" s="68">
        <v>251</v>
      </c>
      <c r="X75" s="52">
        <v>6.9413716814159301</v>
      </c>
      <c r="Y75" s="52">
        <v>2.3913043478260789</v>
      </c>
      <c r="Z75" s="52">
        <v>7.4887668497254117E-2</v>
      </c>
      <c r="AA75" s="52">
        <v>0</v>
      </c>
      <c r="AB75" s="68">
        <v>5</v>
      </c>
      <c r="AC75" s="68">
        <v>3</v>
      </c>
      <c r="AD75" s="68">
        <v>8</v>
      </c>
      <c r="AE75" s="68">
        <v>0</v>
      </c>
      <c r="AF75" s="52"/>
      <c r="AG75" s="53">
        <v>3.2</v>
      </c>
      <c r="AH75" s="53">
        <v>29</v>
      </c>
      <c r="AI75" s="52">
        <v>8.5714285714285694</v>
      </c>
      <c r="AJ75" s="53">
        <v>9.0909090909090935</v>
      </c>
      <c r="AK75" s="53">
        <v>13.740458015267176</v>
      </c>
      <c r="AL75" s="53">
        <v>38.948069241011986</v>
      </c>
      <c r="AM75" s="53">
        <v>15.079365079365079</v>
      </c>
      <c r="AN75" s="53">
        <v>20</v>
      </c>
      <c r="AO75" s="53">
        <v>23.382352941176471</v>
      </c>
      <c r="AP75" s="53"/>
      <c r="AQ75" s="53">
        <v>15.079365079365079</v>
      </c>
      <c r="AR75" s="53">
        <v>2.9</v>
      </c>
      <c r="AS75" s="53">
        <v>51.821642196846106</v>
      </c>
      <c r="AT75" s="53">
        <v>23.766094420600858</v>
      </c>
      <c r="AU75" s="53">
        <v>5.8171745152354575</v>
      </c>
      <c r="AV75" s="53"/>
      <c r="AW75" s="53"/>
      <c r="AX75" s="53"/>
      <c r="AY75" s="53"/>
      <c r="AZ75" s="53"/>
      <c r="BA75" s="52">
        <v>702.09923664122141</v>
      </c>
      <c r="BB75" s="53">
        <v>608.70253164556959</v>
      </c>
      <c r="BC75" s="53">
        <v>820.46783625730995</v>
      </c>
      <c r="BD75" s="53">
        <v>0</v>
      </c>
      <c r="BE75" s="53">
        <v>991</v>
      </c>
      <c r="BF75" s="53">
        <v>9.2391304347826075</v>
      </c>
      <c r="BG75" s="54">
        <v>4.2398488742146503</v>
      </c>
      <c r="BH75" s="53"/>
      <c r="BI75" s="53"/>
      <c r="BJ75" s="53"/>
      <c r="BK75" s="53">
        <v>78.277153558052433</v>
      </c>
      <c r="BL75" s="53">
        <v>1.4981273408239701</v>
      </c>
      <c r="BM75" s="53">
        <v>100</v>
      </c>
      <c r="BN75" s="53">
        <v>21.987126378178573</v>
      </c>
      <c r="BO75" s="53">
        <v>12.751677852348994</v>
      </c>
      <c r="BP75" s="53">
        <v>0</v>
      </c>
      <c r="BQ75" s="53">
        <v>0</v>
      </c>
      <c r="BR75" s="53"/>
      <c r="BS75" s="53"/>
      <c r="BT75" s="53"/>
      <c r="BU75" s="53">
        <v>18.295660000000002</v>
      </c>
      <c r="BV75" s="53">
        <v>5.3420550558735345</v>
      </c>
      <c r="BW75" s="53">
        <v>15.337763012181615</v>
      </c>
      <c r="BX75" s="53">
        <v>9.5514950166112964</v>
      </c>
      <c r="BY75" s="53">
        <v>3.6821705426356592</v>
      </c>
      <c r="BZ75" s="53">
        <v>0.94130675526024365</v>
      </c>
      <c r="CA75" s="53">
        <v>6.5337763012181611</v>
      </c>
      <c r="CB75" s="53">
        <v>6.2292358803986714</v>
      </c>
      <c r="CC75" s="53">
        <v>3.0454042081949058</v>
      </c>
      <c r="CD75" s="53">
        <v>10.04983388704319</v>
      </c>
      <c r="CE75" s="58">
        <v>15.13043</v>
      </c>
      <c r="CF75" s="58"/>
      <c r="CG75" s="58"/>
      <c r="CH75" s="58"/>
      <c r="CI75" s="58"/>
      <c r="CJ75" s="58"/>
      <c r="CK75" s="58"/>
      <c r="CL75" s="58"/>
      <c r="CM75" s="58"/>
      <c r="CN75" s="58"/>
      <c r="CO75" s="53">
        <v>40.61</v>
      </c>
      <c r="CP75" s="53">
        <v>3.19</v>
      </c>
      <c r="CQ75" s="53">
        <v>6.5</v>
      </c>
      <c r="CR75" s="55">
        <v>18.7</v>
      </c>
      <c r="CS75" s="53"/>
      <c r="CT75" s="53">
        <v>2.3199999999999998</v>
      </c>
      <c r="CU75" s="53">
        <v>33.166559999999997</v>
      </c>
      <c r="CV75" s="53">
        <v>66.97</v>
      </c>
      <c r="CW75" s="55">
        <v>11.41272</v>
      </c>
      <c r="CX75" s="55">
        <v>76.277650648360037</v>
      </c>
      <c r="CY75" s="89">
        <v>5008.8990592423088</v>
      </c>
      <c r="CZ75" s="89">
        <v>1906.9412662090008</v>
      </c>
      <c r="DA75" s="89">
        <v>1296.7200610221205</v>
      </c>
      <c r="DB75" s="89">
        <v>152.55530129672007</v>
      </c>
      <c r="DC75" s="89">
        <v>711.92473938469368</v>
      </c>
      <c r="DD75" s="53">
        <v>19.299999999999997</v>
      </c>
      <c r="DE75" s="58"/>
      <c r="DF75" s="58"/>
      <c r="DG75" s="58"/>
      <c r="DH75" s="58"/>
      <c r="DI75" s="89">
        <v>636.19863135916273</v>
      </c>
      <c r="DJ75" s="53">
        <v>80.645161290322577</v>
      </c>
      <c r="DK75" s="53">
        <v>54.285714285714285</v>
      </c>
      <c r="DL75" s="53">
        <v>29</v>
      </c>
      <c r="DM75" s="53">
        <v>21.2</v>
      </c>
      <c r="DN75" s="53"/>
      <c r="DO75" s="53"/>
      <c r="DP75" s="53"/>
      <c r="DQ75" s="53"/>
      <c r="DR75" s="53"/>
      <c r="DS75" s="89">
        <v>416.91797740755192</v>
      </c>
      <c r="DT75" s="53">
        <v>24.489795918367346</v>
      </c>
      <c r="DU75" s="53">
        <v>13.740458015267176</v>
      </c>
      <c r="DV75" s="53">
        <v>15.079365079365079</v>
      </c>
      <c r="DW75" s="53">
        <v>8.5714285714285712</v>
      </c>
      <c r="DX75" s="53"/>
      <c r="DY75" s="53"/>
      <c r="DZ75" s="53"/>
      <c r="EA75" s="53"/>
      <c r="EB75" s="53"/>
      <c r="EC75" s="53">
        <v>23.7791932059448</v>
      </c>
      <c r="ED75" s="53">
        <v>5.8171745152354575</v>
      </c>
      <c r="EE75" s="53">
        <v>87.197445626463292</v>
      </c>
      <c r="EF75" s="53">
        <v>2.2606843231452802</v>
      </c>
      <c r="EG75" s="53">
        <v>2203.125</v>
      </c>
      <c r="EH75" s="53">
        <v>1012.5</v>
      </c>
      <c r="EI75" s="53">
        <v>1627.2565471650139</v>
      </c>
      <c r="EJ75" s="53"/>
      <c r="EK75" s="53"/>
      <c r="EL75" s="53"/>
      <c r="EM75" s="89">
        <v>1144.4584372387126</v>
      </c>
      <c r="EN75" s="53">
        <v>77.157360406091371</v>
      </c>
      <c r="EO75" s="53">
        <v>28.988529718456725</v>
      </c>
      <c r="EP75" s="53">
        <v>47.620776977707166</v>
      </c>
      <c r="EQ75" s="53">
        <v>6.4372918978912317</v>
      </c>
      <c r="ER75" s="53">
        <v>33.683105981112277</v>
      </c>
      <c r="ES75" s="53">
        <v>14.31472081218274</v>
      </c>
      <c r="ET75" s="53">
        <v>876.92307692307691</v>
      </c>
      <c r="EU75" s="53"/>
      <c r="EV75" s="53"/>
      <c r="EW75" s="53">
        <v>-24.554183813443071</v>
      </c>
      <c r="EX75" s="53">
        <v>203.05635838150292</v>
      </c>
      <c r="EY75" s="53">
        <v>19.424256084765844</v>
      </c>
      <c r="EZ75" s="53">
        <v>-9.7715234405882025</v>
      </c>
      <c r="FA75" s="53">
        <v>28.342786190060291</v>
      </c>
      <c r="FB75" s="53">
        <v>-19.088190451389618</v>
      </c>
      <c r="FC75" s="53">
        <v>121.3402061176303</v>
      </c>
      <c r="FD75" s="53">
        <v>48.000486813092415</v>
      </c>
      <c r="FE75" s="53">
        <v>74.336283185840713</v>
      </c>
      <c r="FF75" s="53">
        <v>711.92473938469368</v>
      </c>
      <c r="FG75" s="53">
        <v>4.7058823529411766</v>
      </c>
      <c r="FH75" s="53">
        <v>0</v>
      </c>
      <c r="FI75" s="53">
        <v>13.625866050808314</v>
      </c>
      <c r="FJ75" s="53">
        <v>12.586339217191098</v>
      </c>
      <c r="FK75" s="53">
        <v>77.052954719877206</v>
      </c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2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64"/>
      <c r="GN75" s="58"/>
      <c r="GO75" s="58"/>
      <c r="GP75" s="58"/>
      <c r="GQ75" s="58"/>
      <c r="GR75" s="53"/>
      <c r="GS75" s="52"/>
      <c r="GT75" s="53"/>
      <c r="GU75" s="53"/>
      <c r="GV75" s="53"/>
      <c r="GW75" s="53"/>
      <c r="GX75" s="53"/>
      <c r="GY75" s="53"/>
      <c r="GZ75" s="53"/>
      <c r="HA75" s="53"/>
      <c r="HB75" s="53"/>
      <c r="HC75" s="53"/>
      <c r="HD75" s="53"/>
      <c r="HE75" s="59"/>
      <c r="HF75" s="59"/>
      <c r="HG75" s="59"/>
      <c r="HH75" s="59"/>
      <c r="HI75" s="59"/>
      <c r="HJ75" s="59"/>
      <c r="HK75" s="59"/>
      <c r="HL75" s="59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</row>
    <row r="76" spans="1:235" ht="20.25" customHeight="1">
      <c r="A76" s="19">
        <v>73</v>
      </c>
      <c r="B76" s="47" t="s">
        <v>127</v>
      </c>
      <c r="C76">
        <v>178639</v>
      </c>
      <c r="D76" s="53">
        <v>9.4694690000000001</v>
      </c>
      <c r="E76" s="53">
        <v>14.25717</v>
      </c>
      <c r="F76" s="53">
        <v>19.691970999999999</v>
      </c>
      <c r="G76" s="53">
        <v>5.2096210000000003</v>
      </c>
      <c r="H76" s="53">
        <v>22.374210000000001</v>
      </c>
      <c r="I76" s="57">
        <v>2.872458</v>
      </c>
      <c r="J76" s="53">
        <v>16.198962725710004</v>
      </c>
      <c r="K76" s="52"/>
      <c r="L76" s="52"/>
      <c r="M76" s="52">
        <v>521</v>
      </c>
      <c r="N76" s="52">
        <v>0.3180921795724988</v>
      </c>
      <c r="O76" s="52">
        <v>32.7683615819209</v>
      </c>
      <c r="P76" s="52">
        <v>13.412228796844181</v>
      </c>
      <c r="Q76" s="52">
        <v>60</v>
      </c>
      <c r="R76" s="52">
        <v>46.616541353383454</v>
      </c>
      <c r="S76" s="52">
        <v>11.926605504587156</v>
      </c>
      <c r="T76" s="68">
        <v>589</v>
      </c>
      <c r="U76" s="52"/>
      <c r="V76" s="52"/>
      <c r="W76" s="68">
        <v>70320</v>
      </c>
      <c r="X76" s="52">
        <v>42.95584076040145</v>
      </c>
      <c r="Y76" s="52">
        <v>42.033771612729296</v>
      </c>
      <c r="Z76" s="52">
        <v>7.1528114038713637</v>
      </c>
      <c r="AA76" s="52">
        <v>102</v>
      </c>
      <c r="AB76" s="68">
        <v>902</v>
      </c>
      <c r="AC76" s="68">
        <v>3107</v>
      </c>
      <c r="AD76" s="68">
        <v>4111</v>
      </c>
      <c r="AE76" s="68">
        <v>21</v>
      </c>
      <c r="AF76" s="52"/>
      <c r="AG76" s="53">
        <v>2.4</v>
      </c>
      <c r="AH76" s="53">
        <v>15.6</v>
      </c>
      <c r="AI76" s="52">
        <v>5.5433589462129476</v>
      </c>
      <c r="AJ76" s="53">
        <v>3.2132963988919698</v>
      </c>
      <c r="AK76" s="53">
        <v>3.7875020719376762</v>
      </c>
      <c r="AL76" s="53">
        <v>17.17369825844602</v>
      </c>
      <c r="AM76" s="53">
        <v>6.93880930694709</v>
      </c>
      <c r="AN76" s="53">
        <v>59.471947194719476</v>
      </c>
      <c r="AO76" s="53">
        <v>63.066750629722925</v>
      </c>
      <c r="AP76" s="53"/>
      <c r="AQ76" s="53">
        <v>6.93880930694709</v>
      </c>
      <c r="AR76" s="53">
        <v>4.3</v>
      </c>
      <c r="AS76" s="53">
        <v>48.665949960906957</v>
      </c>
      <c r="AT76" s="53">
        <v>18.439690509107667</v>
      </c>
      <c r="AU76" s="53">
        <v>8.1726054266100032</v>
      </c>
      <c r="AV76" s="53"/>
      <c r="AW76" s="53"/>
      <c r="AX76" s="53"/>
      <c r="AY76" s="53"/>
      <c r="AZ76" s="53"/>
      <c r="BA76" s="52">
        <v>778.96956665564005</v>
      </c>
      <c r="BB76" s="53">
        <v>648.18383356070945</v>
      </c>
      <c r="BC76" s="53">
        <v>958.03015075376879</v>
      </c>
      <c r="BD76" s="53">
        <v>431.55166812886853</v>
      </c>
      <c r="BE76" s="53">
        <v>1043</v>
      </c>
      <c r="BF76" s="53">
        <v>11.339930462690559</v>
      </c>
      <c r="BG76" s="54">
        <v>4.1658309575909582</v>
      </c>
      <c r="BH76" s="53"/>
      <c r="BI76" s="53"/>
      <c r="BJ76" s="53"/>
      <c r="BK76" s="53">
        <v>68.245616849264536</v>
      </c>
      <c r="BL76" s="53">
        <v>2.2505253364559437</v>
      </c>
      <c r="BM76" s="53">
        <v>1.6</v>
      </c>
      <c r="BN76" s="53">
        <v>7.2598504157439523</v>
      </c>
      <c r="BO76" s="53">
        <v>15.457963703959098</v>
      </c>
      <c r="BP76" s="53">
        <v>0.1250501002004008</v>
      </c>
      <c r="BQ76" s="53">
        <v>7.2337108641479571</v>
      </c>
      <c r="BR76" s="53"/>
      <c r="BS76" s="53"/>
      <c r="BT76" s="53"/>
      <c r="BU76" s="53">
        <v>22.34712</v>
      </c>
      <c r="BV76" s="53">
        <v>4.9270367430183102</v>
      </c>
      <c r="BW76" s="53">
        <v>7.4467952084427438</v>
      </c>
      <c r="BX76" s="53">
        <v>7.7443919273763973</v>
      </c>
      <c r="BY76" s="53">
        <v>2.986595643584165</v>
      </c>
      <c r="BZ76" s="53">
        <v>0.78838122389776677</v>
      </c>
      <c r="CA76" s="53">
        <v>4.4608247680496165</v>
      </c>
      <c r="CB76" s="53">
        <v>3.8412484057318625</v>
      </c>
      <c r="CC76" s="53">
        <v>1.1453722459799434</v>
      </c>
      <c r="CD76" s="53">
        <v>7.8137894815815141</v>
      </c>
      <c r="CE76" s="58">
        <v>24.08257</v>
      </c>
      <c r="CF76" s="58"/>
      <c r="CG76" s="58"/>
      <c r="CH76" s="58"/>
      <c r="CI76" s="58"/>
      <c r="CJ76" s="58"/>
      <c r="CK76" s="58"/>
      <c r="CL76" s="58"/>
      <c r="CM76" s="58"/>
      <c r="CN76" s="58"/>
      <c r="CO76" s="53">
        <v>42.61</v>
      </c>
      <c r="CP76" s="53">
        <v>5.26</v>
      </c>
      <c r="CQ76" s="53">
        <v>15.3</v>
      </c>
      <c r="CR76" s="55">
        <v>6.1</v>
      </c>
      <c r="CS76" s="53">
        <v>3.0581070000000001</v>
      </c>
      <c r="CT76" s="53">
        <v>2.98</v>
      </c>
      <c r="CU76" s="53">
        <v>10.66811</v>
      </c>
      <c r="CV76" s="53">
        <v>55.32</v>
      </c>
      <c r="CW76" s="55">
        <v>6.6336690000000003</v>
      </c>
      <c r="CX76" s="55">
        <v>119.79466969698667</v>
      </c>
      <c r="CY76" s="89">
        <v>5806.1229630707739</v>
      </c>
      <c r="CZ76" s="89">
        <v>3881.0114252766753</v>
      </c>
      <c r="DA76" s="89">
        <v>749.55636787039782</v>
      </c>
      <c r="DB76" s="89">
        <v>280.45387625322576</v>
      </c>
      <c r="DC76" s="89">
        <v>462.38503350332229</v>
      </c>
      <c r="DD76" s="53">
        <v>43.2</v>
      </c>
      <c r="DE76" s="58"/>
      <c r="DF76" s="58"/>
      <c r="DG76" s="58"/>
      <c r="DH76" s="58"/>
      <c r="DI76" s="89">
        <v>27696.953268278703</v>
      </c>
      <c r="DJ76" s="53">
        <v>35.024284943335132</v>
      </c>
      <c r="DK76" s="53">
        <v>36.715542521994131</v>
      </c>
      <c r="DL76" s="53">
        <v>15.6</v>
      </c>
      <c r="DM76" s="53">
        <v>8.9</v>
      </c>
      <c r="DN76" s="53"/>
      <c r="DO76" s="53"/>
      <c r="DP76" s="53"/>
      <c r="DQ76" s="53"/>
      <c r="DR76" s="53"/>
      <c r="DS76" s="89">
        <v>32238.81762259809</v>
      </c>
      <c r="DT76" s="53">
        <v>1.3978494623655915</v>
      </c>
      <c r="DU76" s="53">
        <v>3.7875020719376762</v>
      </c>
      <c r="DV76" s="53">
        <v>6.93880930694709</v>
      </c>
      <c r="DW76" s="53">
        <v>9.1270256142185051</v>
      </c>
      <c r="DX76" s="53"/>
      <c r="DY76" s="53"/>
      <c r="DZ76" s="53"/>
      <c r="EA76" s="53"/>
      <c r="EB76" s="53"/>
      <c r="EC76" s="53">
        <v>22.812276945039258</v>
      </c>
      <c r="ED76" s="53">
        <v>8.1726054266100032</v>
      </c>
      <c r="EE76" s="53">
        <v>6.4826004795077168</v>
      </c>
      <c r="EF76" s="53">
        <v>1.102770303034365</v>
      </c>
      <c r="EG76" s="53">
        <v>3161.2610797743755</v>
      </c>
      <c r="EH76" s="53">
        <v>1372.8298611111111</v>
      </c>
      <c r="EI76" s="53">
        <v>853.11718045891439</v>
      </c>
      <c r="EJ76" s="53"/>
      <c r="EK76" s="53"/>
      <c r="EL76" s="53"/>
      <c r="EM76" s="89">
        <v>31733.771554933483</v>
      </c>
      <c r="EN76" s="53">
        <v>77.784325279905715</v>
      </c>
      <c r="EO76" s="53">
        <v>12.889671997831389</v>
      </c>
      <c r="EP76" s="53">
        <v>47.063425707676828</v>
      </c>
      <c r="EQ76" s="53">
        <v>10.400627316794981</v>
      </c>
      <c r="ER76" s="53">
        <v>17.413676371022344</v>
      </c>
      <c r="ES76" s="53">
        <v>20.493619879113499</v>
      </c>
      <c r="ET76" s="53">
        <v>1131.0175054704596</v>
      </c>
      <c r="EU76" s="53"/>
      <c r="EV76" s="53"/>
      <c r="EW76" s="53">
        <v>62.963173448511036</v>
      </c>
      <c r="EX76" s="53">
        <v>12.371511240011426</v>
      </c>
      <c r="EY76" s="53">
        <v>13.78065477496628</v>
      </c>
      <c r="EZ76" s="53">
        <v>-2.9510567186604812</v>
      </c>
      <c r="FA76" s="53">
        <v>40.404388862088005</v>
      </c>
      <c r="FB76" s="53">
        <v>7.3829623163701203</v>
      </c>
      <c r="FC76" s="53">
        <v>66.675062175478317</v>
      </c>
      <c r="FD76" s="53">
        <v>32.243398679857997</v>
      </c>
      <c r="FE76" s="53">
        <v>81.041764429845145</v>
      </c>
      <c r="FF76" s="53">
        <v>462.38503350332229</v>
      </c>
      <c r="FG76" s="53">
        <v>23.53953121640026</v>
      </c>
      <c r="FH76" s="53">
        <v>4.8801742919389977</v>
      </c>
      <c r="FI76" s="53">
        <v>14.344938260598225</v>
      </c>
      <c r="FJ76" s="53">
        <v>3.6739149808394975</v>
      </c>
      <c r="FK76" s="53">
        <v>77.087603600392114</v>
      </c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2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64"/>
      <c r="GN76" s="58"/>
      <c r="GO76" s="58"/>
      <c r="GP76" s="58"/>
      <c r="GQ76" s="58"/>
      <c r="GR76" s="53"/>
      <c r="GS76" s="52"/>
      <c r="GT76" s="53"/>
      <c r="GU76" s="53"/>
      <c r="GV76" s="53"/>
      <c r="GW76" s="53"/>
      <c r="GX76" s="53"/>
      <c r="GY76" s="53"/>
      <c r="GZ76" s="53"/>
      <c r="HA76" s="53"/>
      <c r="HB76" s="53"/>
      <c r="HC76" s="53"/>
      <c r="HD76" s="53"/>
      <c r="HE76" s="59"/>
      <c r="HF76" s="59"/>
      <c r="HG76" s="59"/>
      <c r="HH76" s="59"/>
      <c r="HI76" s="59"/>
      <c r="HJ76" s="59"/>
      <c r="HK76" s="59"/>
      <c r="HL76" s="59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</row>
    <row r="77" spans="1:235" ht="20.25" customHeight="1">
      <c r="A77" s="19">
        <v>74</v>
      </c>
      <c r="B77" s="47" t="s">
        <v>128</v>
      </c>
      <c r="C77">
        <v>245029</v>
      </c>
      <c r="D77" s="53">
        <v>13.1715</v>
      </c>
      <c r="E77" s="53">
        <v>24.211390000000002</v>
      </c>
      <c r="F77" s="53">
        <v>27.537671</v>
      </c>
      <c r="G77" s="53">
        <v>5.5785</v>
      </c>
      <c r="H77" s="53">
        <v>26.020800000000001</v>
      </c>
      <c r="I77" s="57">
        <v>8.0141670000000005</v>
      </c>
      <c r="J77" s="53">
        <v>8.0472516312785256</v>
      </c>
      <c r="K77" s="52"/>
      <c r="L77" s="52"/>
      <c r="M77" s="52">
        <v>2279</v>
      </c>
      <c r="N77" s="52">
        <v>1.0429728616539289</v>
      </c>
      <c r="O77" s="52">
        <v>37.293469708890633</v>
      </c>
      <c r="P77" s="52">
        <v>5.9383499546690848</v>
      </c>
      <c r="Q77" s="52">
        <v>55.196078431372555</v>
      </c>
      <c r="R77" s="52">
        <v>45.688350983358546</v>
      </c>
      <c r="S77" s="52">
        <v>8.306010928961749</v>
      </c>
      <c r="T77" s="68">
        <v>722</v>
      </c>
      <c r="U77" s="52"/>
      <c r="V77" s="52"/>
      <c r="W77" s="68">
        <v>86338</v>
      </c>
      <c r="X77" s="52">
        <v>39.284186770286375</v>
      </c>
      <c r="Y77" s="52">
        <v>47.333867093674939</v>
      </c>
      <c r="Z77" s="52">
        <v>5.4229367556539776</v>
      </c>
      <c r="AA77" s="52">
        <v>464</v>
      </c>
      <c r="AB77" s="68">
        <v>991</v>
      </c>
      <c r="AC77" s="68">
        <v>2863</v>
      </c>
      <c r="AD77" s="68">
        <v>4318</v>
      </c>
      <c r="AE77" s="68">
        <v>510</v>
      </c>
      <c r="AF77" s="52"/>
      <c r="AG77" s="53">
        <v>3.6</v>
      </c>
      <c r="AH77" s="53">
        <v>19.899999999999999</v>
      </c>
      <c r="AI77" s="52">
        <v>11.584051724137936</v>
      </c>
      <c r="AJ77" s="53">
        <v>4.3670536207849722</v>
      </c>
      <c r="AK77" s="53">
        <v>7.6316366026436864</v>
      </c>
      <c r="AL77" s="53">
        <v>26.774476034794791</v>
      </c>
      <c r="AM77" s="53">
        <v>12.430494585894058</v>
      </c>
      <c r="AN77" s="53">
        <v>42.634756674183464</v>
      </c>
      <c r="AO77" s="53">
        <v>37.992930600608027</v>
      </c>
      <c r="AP77" s="53"/>
      <c r="AQ77" s="53">
        <v>12.430494585894058</v>
      </c>
      <c r="AR77" s="53">
        <v>5</v>
      </c>
      <c r="AS77" s="53">
        <v>29.437159148432201</v>
      </c>
      <c r="AT77" s="53">
        <v>28.264429949541324</v>
      </c>
      <c r="AU77" s="53">
        <v>11.471874807467193</v>
      </c>
      <c r="AV77" s="53"/>
      <c r="AW77" s="53"/>
      <c r="AX77" s="53"/>
      <c r="AY77" s="53"/>
      <c r="AZ77" s="53"/>
      <c r="BA77" s="52">
        <v>737.20079280378104</v>
      </c>
      <c r="BB77" s="53">
        <v>581.11764705882354</v>
      </c>
      <c r="BC77" s="53">
        <v>940.46855733662142</v>
      </c>
      <c r="BD77" s="53">
        <v>771.27225712103791</v>
      </c>
      <c r="BE77" s="53">
        <v>990</v>
      </c>
      <c r="BF77" s="53">
        <v>12.394294734468373</v>
      </c>
      <c r="BG77" s="54">
        <v>5.7231023802443719</v>
      </c>
      <c r="BH77" s="53"/>
      <c r="BI77" s="53"/>
      <c r="BJ77" s="53"/>
      <c r="BK77" s="53">
        <v>73.264678346930594</v>
      </c>
      <c r="BL77" s="53">
        <v>1.1675805804467032</v>
      </c>
      <c r="BM77" s="53">
        <v>6.8000000000000007</v>
      </c>
      <c r="BN77" s="53">
        <v>2.0938478941872609</v>
      </c>
      <c r="BO77" s="53">
        <v>18.754478873088811</v>
      </c>
      <c r="BP77" s="53">
        <v>0.31404097232430406</v>
      </c>
      <c r="BQ77" s="53">
        <v>3.7228686141251037</v>
      </c>
      <c r="BR77" s="53"/>
      <c r="BS77" s="53"/>
      <c r="BT77" s="53"/>
      <c r="BU77" s="53">
        <v>24.17061</v>
      </c>
      <c r="BV77" s="53">
        <v>6.0455130957492482</v>
      </c>
      <c r="BW77" s="53">
        <v>7.4197801372851684</v>
      </c>
      <c r="BX77" s="53">
        <v>7.8171845748898576</v>
      </c>
      <c r="BY77" s="53">
        <v>2.1094809344399978</v>
      </c>
      <c r="BZ77" s="53">
        <v>0.58414229612495483</v>
      </c>
      <c r="CA77" s="53">
        <v>5.7335091234112037</v>
      </c>
      <c r="CB77" s="53">
        <v>3.3401678763964284</v>
      </c>
      <c r="CC77" s="53">
        <v>1.1190195793237088</v>
      </c>
      <c r="CD77" s="53">
        <v>7.8321986740673655</v>
      </c>
      <c r="CE77" s="58">
        <v>30.598790000000001</v>
      </c>
      <c r="CF77" s="58"/>
      <c r="CG77" s="58"/>
      <c r="CH77" s="58"/>
      <c r="CI77" s="58"/>
      <c r="CJ77" s="58"/>
      <c r="CK77" s="58"/>
      <c r="CL77" s="58"/>
      <c r="CM77" s="58"/>
      <c r="CN77" s="58"/>
      <c r="CO77" s="53">
        <v>44.22</v>
      </c>
      <c r="CP77" s="53">
        <v>2.4500000000000002</v>
      </c>
      <c r="CQ77" s="53">
        <v>17.3</v>
      </c>
      <c r="CR77" s="55">
        <v>13</v>
      </c>
      <c r="CS77" s="53">
        <v>10.01473</v>
      </c>
      <c r="CT77" s="53">
        <v>4.04</v>
      </c>
      <c r="CU77" s="53">
        <v>24.586880000000001</v>
      </c>
      <c r="CV77" s="53">
        <v>47.77</v>
      </c>
      <c r="CW77" s="55">
        <v>16.64264</v>
      </c>
      <c r="CX77" s="55">
        <v>117.5371078525399</v>
      </c>
      <c r="CY77" s="89">
        <v>6105.3997690069336</v>
      </c>
      <c r="CZ77" s="89">
        <v>3406.1274379767292</v>
      </c>
      <c r="DA77" s="89">
        <v>1017.0224748907273</v>
      </c>
      <c r="DB77" s="89">
        <v>344.85713935901464</v>
      </c>
      <c r="DC77" s="89">
        <v>643.18917352639892</v>
      </c>
      <c r="DD77" s="53">
        <v>53</v>
      </c>
      <c r="DE77" s="58"/>
      <c r="DF77" s="58"/>
      <c r="DG77" s="58"/>
      <c r="DH77" s="58"/>
      <c r="DI77" s="89">
        <v>54255.097621230176</v>
      </c>
      <c r="DJ77" s="53">
        <v>69.623312011371709</v>
      </c>
      <c r="DK77" s="53">
        <v>43.187381017133532</v>
      </c>
      <c r="DL77" s="53">
        <v>19.899999999999999</v>
      </c>
      <c r="DM77" s="53">
        <v>13.3</v>
      </c>
      <c r="DN77" s="53"/>
      <c r="DO77" s="53"/>
      <c r="DP77" s="53"/>
      <c r="DQ77" s="53"/>
      <c r="DR77" s="53"/>
      <c r="DS77" s="89">
        <v>41892.976676462989</v>
      </c>
      <c r="DT77" s="53">
        <v>5.025125628140704</v>
      </c>
      <c r="DU77" s="53">
        <v>7.6316366026436864</v>
      </c>
      <c r="DV77" s="53">
        <v>12.430494585894058</v>
      </c>
      <c r="DW77" s="53">
        <v>9.4809750832058999</v>
      </c>
      <c r="DX77" s="53"/>
      <c r="DY77" s="53"/>
      <c r="DZ77" s="53"/>
      <c r="EA77" s="53"/>
      <c r="EB77" s="53"/>
      <c r="EC77" s="53">
        <v>23.920235038286254</v>
      </c>
      <c r="ED77" s="53">
        <v>11.471874807467193</v>
      </c>
      <c r="EE77" s="53">
        <v>23.163215724484939</v>
      </c>
      <c r="EF77" s="53">
        <v>1.7316809271061806</v>
      </c>
      <c r="EG77" s="53">
        <v>2335.027567195038</v>
      </c>
      <c r="EH77" s="53">
        <v>1235.5012427506213</v>
      </c>
      <c r="EI77" s="53">
        <v>1178.6359981879696</v>
      </c>
      <c r="EJ77" s="53"/>
      <c r="EK77" s="53"/>
      <c r="EL77" s="53"/>
      <c r="EM77" s="89">
        <v>31136.397721985806</v>
      </c>
      <c r="EN77" s="53">
        <v>71.728052367734179</v>
      </c>
      <c r="EO77" s="53">
        <v>11.493584384428047</v>
      </c>
      <c r="EP77" s="53">
        <v>65.807227229538341</v>
      </c>
      <c r="EQ77" s="53">
        <v>9.4746329189980862</v>
      </c>
      <c r="ER77" s="53">
        <v>7.5931908097709711</v>
      </c>
      <c r="ES77" s="53">
        <v>27.305807753278572</v>
      </c>
      <c r="ET77" s="53">
        <v>851.75224123879377</v>
      </c>
      <c r="EU77" s="53"/>
      <c r="EV77" s="53"/>
      <c r="EW77" s="53">
        <v>73.363065188258417</v>
      </c>
      <c r="EX77" s="53">
        <v>25.623373375436625</v>
      </c>
      <c r="EY77" s="53">
        <v>17.945563862635346</v>
      </c>
      <c r="EZ77" s="53">
        <v>12.254353969335629</v>
      </c>
      <c r="FA77" s="53">
        <v>54.490891166179345</v>
      </c>
      <c r="FB77" s="53">
        <v>4.9758853554615134</v>
      </c>
      <c r="FC77" s="53">
        <v>103.84473343753994</v>
      </c>
      <c r="FD77" s="53">
        <v>44.934311072530704</v>
      </c>
      <c r="FE77" s="53">
        <v>82.859353840201194</v>
      </c>
      <c r="FF77" s="53">
        <v>643.18917352639892</v>
      </c>
      <c r="FG77" s="53">
        <v>16.640883977900554</v>
      </c>
      <c r="FH77" s="53">
        <v>4.3233505967124524</v>
      </c>
      <c r="FI77" s="53">
        <v>6.3343313239262651</v>
      </c>
      <c r="FJ77" s="53">
        <v>0.86037958712517781</v>
      </c>
      <c r="FK77" s="53">
        <v>85.412472148398706</v>
      </c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2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64"/>
      <c r="GN77" s="58"/>
      <c r="GO77" s="58"/>
      <c r="GP77" s="58"/>
      <c r="GQ77" s="58"/>
      <c r="GR77" s="53"/>
      <c r="GS77" s="52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9"/>
      <c r="HF77" s="59"/>
      <c r="HG77" s="59"/>
      <c r="HH77" s="59"/>
      <c r="HI77" s="59"/>
      <c r="HJ77" s="59"/>
      <c r="HK77" s="59"/>
      <c r="HL77" s="59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</row>
    <row r="78" spans="1:235" ht="20.25" customHeight="1">
      <c r="A78" s="19">
        <v>75</v>
      </c>
      <c r="B78" s="47" t="s">
        <v>129</v>
      </c>
      <c r="C78">
        <v>44276</v>
      </c>
      <c r="D78" s="53">
        <v>13.477639999999999</v>
      </c>
      <c r="E78" s="53">
        <v>18.126100000000001</v>
      </c>
      <c r="F78" s="53">
        <v>16.164580000000001</v>
      </c>
      <c r="G78" s="53">
        <v>3.9455979999999999</v>
      </c>
      <c r="H78" s="53">
        <v>20.180489999999999</v>
      </c>
      <c r="I78" s="57">
        <v>9.0937190000000001</v>
      </c>
      <c r="J78" s="53">
        <v>15.374033199841033</v>
      </c>
      <c r="K78" s="52"/>
      <c r="L78" s="52"/>
      <c r="M78" s="52">
        <v>1477</v>
      </c>
      <c r="N78" s="52">
        <v>3.7090050725729498</v>
      </c>
      <c r="O78" s="52">
        <v>46.751592356687901</v>
      </c>
      <c r="P78" s="52">
        <v>3.6805555555555558</v>
      </c>
      <c r="Q78" s="52">
        <v>61.492537313432841</v>
      </c>
      <c r="R78" s="52">
        <v>47.938144329896907</v>
      </c>
      <c r="S78" s="52">
        <v>10.881801125703564</v>
      </c>
      <c r="T78" s="68">
        <v>611</v>
      </c>
      <c r="U78" s="52"/>
      <c r="V78" s="52"/>
      <c r="W78" s="68">
        <v>4893</v>
      </c>
      <c r="X78" s="52">
        <v>11.914676017240126</v>
      </c>
      <c r="Y78" s="52">
        <v>7.2819314641744484</v>
      </c>
      <c r="Z78" s="52">
        <v>0.90398353871407755</v>
      </c>
      <c r="AA78" s="52">
        <v>8</v>
      </c>
      <c r="AB78" s="68">
        <v>59</v>
      </c>
      <c r="AC78" s="68">
        <v>209</v>
      </c>
      <c r="AD78" s="68">
        <v>276</v>
      </c>
      <c r="AE78" s="68">
        <v>0</v>
      </c>
      <c r="AF78" s="52"/>
      <c r="AG78" s="53">
        <v>2.2000000000000002</v>
      </c>
      <c r="AH78" s="53">
        <v>21.4</v>
      </c>
      <c r="AI78" s="52">
        <v>17.948717948717956</v>
      </c>
      <c r="AJ78" s="53">
        <v>9.9804305283757344</v>
      </c>
      <c r="AK78" s="53">
        <v>14.929693961952026</v>
      </c>
      <c r="AL78" s="53">
        <v>36.72302490009222</v>
      </c>
      <c r="AM78" s="53">
        <v>12.432656444260257</v>
      </c>
      <c r="AN78" s="53">
        <v>31.581125827814571</v>
      </c>
      <c r="AO78" s="53">
        <v>22.562014769929934</v>
      </c>
      <c r="AP78" s="53"/>
      <c r="AQ78" s="53">
        <v>12.432656444260257</v>
      </c>
      <c r="AR78" s="53">
        <v>4</v>
      </c>
      <c r="AS78" s="53">
        <v>28.745576091230831</v>
      </c>
      <c r="AT78" s="53">
        <v>28.235696487027901</v>
      </c>
      <c r="AU78" s="53">
        <v>5.5762081784386615</v>
      </c>
      <c r="AV78" s="53"/>
      <c r="AW78" s="53"/>
      <c r="AX78" s="53"/>
      <c r="AY78" s="53"/>
      <c r="AZ78" s="53"/>
      <c r="BA78" s="52">
        <v>804.90797546012266</v>
      </c>
      <c r="BB78" s="53">
        <v>678.87542277339344</v>
      </c>
      <c r="BC78" s="53">
        <v>981.6985645933014</v>
      </c>
      <c r="BD78" s="53">
        <v>328.66931763397099</v>
      </c>
      <c r="BE78" s="53">
        <v>973</v>
      </c>
      <c r="BF78" s="53">
        <v>6.9422776911076438</v>
      </c>
      <c r="BG78" s="54">
        <v>5.8397307760336714</v>
      </c>
      <c r="BH78" s="53"/>
      <c r="BI78" s="53"/>
      <c r="BJ78" s="53"/>
      <c r="BK78" s="53">
        <v>65.329333833270837</v>
      </c>
      <c r="BL78" s="53">
        <v>5.7555305586801646</v>
      </c>
      <c r="BM78" s="53">
        <v>16.900000000000002</v>
      </c>
      <c r="BN78" s="53">
        <v>5.7576769025367156</v>
      </c>
      <c r="BO78" s="53">
        <v>14.527863198745608</v>
      </c>
      <c r="BP78" s="53">
        <v>0.16264231202302012</v>
      </c>
      <c r="BQ78" s="53">
        <v>4.9720179455159332</v>
      </c>
      <c r="BR78" s="53"/>
      <c r="BS78" s="53"/>
      <c r="BT78" s="53"/>
      <c r="BU78" s="53">
        <v>16.711379999999998</v>
      </c>
      <c r="BV78" s="53">
        <v>6.2597168807789867</v>
      </c>
      <c r="BW78" s="53">
        <v>11.13591332045848</v>
      </c>
      <c r="BX78" s="53">
        <v>11.865767098893933</v>
      </c>
      <c r="BY78" s="53">
        <v>3.6417446264202047</v>
      </c>
      <c r="BZ78" s="53">
        <v>0.77249128439216475</v>
      </c>
      <c r="CA78" s="53">
        <v>5.5729728374006173</v>
      </c>
      <c r="CB78" s="53">
        <v>5.1139926262195576</v>
      </c>
      <c r="CC78" s="53">
        <v>2.50056431993178</v>
      </c>
      <c r="CD78" s="53">
        <v>13.882270321787765</v>
      </c>
      <c r="CE78" s="58">
        <v>21.252939999999999</v>
      </c>
      <c r="CF78" s="58"/>
      <c r="CG78" s="58"/>
      <c r="CH78" s="58"/>
      <c r="CI78" s="58"/>
      <c r="CJ78" s="58"/>
      <c r="CK78" s="58"/>
      <c r="CL78" s="58"/>
      <c r="CM78" s="58"/>
      <c r="CN78" s="58"/>
      <c r="CO78" s="53">
        <v>39.229999999999997</v>
      </c>
      <c r="CP78" s="53">
        <v>5.41</v>
      </c>
      <c r="CQ78" s="53">
        <v>15.9</v>
      </c>
      <c r="CR78" s="55">
        <v>13.9</v>
      </c>
      <c r="CS78" s="53">
        <v>10.96768</v>
      </c>
      <c r="CT78" s="53">
        <v>0.97</v>
      </c>
      <c r="CU78" s="53">
        <v>30.72146</v>
      </c>
      <c r="CV78" s="53">
        <v>72.55</v>
      </c>
      <c r="CW78" s="55">
        <v>11.04617</v>
      </c>
      <c r="CX78" s="55">
        <v>155.84063601047973</v>
      </c>
      <c r="CY78" s="89">
        <v>10606.197488481344</v>
      </c>
      <c r="CZ78" s="89">
        <v>5156.2923479989158</v>
      </c>
      <c r="DA78" s="89">
        <v>1953.6543499864486</v>
      </c>
      <c r="DB78" s="89">
        <v>609.81118438883368</v>
      </c>
      <c r="DC78" s="89">
        <v>840.18429849128188</v>
      </c>
      <c r="DD78" s="53">
        <v>44.3</v>
      </c>
      <c r="DE78" s="58"/>
      <c r="DF78" s="58"/>
      <c r="DG78" s="58"/>
      <c r="DH78" s="58"/>
      <c r="DI78" s="89">
        <v>8761.116994876329</v>
      </c>
      <c r="DJ78" s="53">
        <v>73.111291632818848</v>
      </c>
      <c r="DK78" s="53">
        <v>35.294117647058826</v>
      </c>
      <c r="DL78" s="53">
        <v>21.4</v>
      </c>
      <c r="DM78" s="53">
        <v>37</v>
      </c>
      <c r="DN78" s="53"/>
      <c r="DO78" s="53"/>
      <c r="DP78" s="53"/>
      <c r="DQ78" s="53"/>
      <c r="DR78" s="53"/>
      <c r="DS78" s="89">
        <v>7740.7402720087866</v>
      </c>
      <c r="DT78" s="53">
        <v>13.219424460431656</v>
      </c>
      <c r="DU78" s="53">
        <v>14.929693961952026</v>
      </c>
      <c r="DV78" s="53">
        <v>12.432656444260257</v>
      </c>
      <c r="DW78" s="53">
        <v>6.7044381491973564</v>
      </c>
      <c r="DX78" s="53"/>
      <c r="DY78" s="53"/>
      <c r="DZ78" s="53"/>
      <c r="EA78" s="53"/>
      <c r="EB78" s="53"/>
      <c r="EC78" s="53">
        <v>32.408354023659996</v>
      </c>
      <c r="ED78" s="53">
        <v>5.5762081784386615</v>
      </c>
      <c r="EE78" s="53">
        <v>50.676000833977973</v>
      </c>
      <c r="EF78" s="53">
        <v>1.8380471218312906</v>
      </c>
      <c r="EG78" s="53">
        <v>2472.635494155154</v>
      </c>
      <c r="EH78" s="53">
        <v>1089.169381107492</v>
      </c>
      <c r="EI78" s="53">
        <v>2385.0392989429938</v>
      </c>
      <c r="EJ78" s="53"/>
      <c r="EK78" s="53"/>
      <c r="EL78" s="53"/>
      <c r="EM78" s="89">
        <v>8277.8376797821675</v>
      </c>
      <c r="EN78" s="53">
        <v>77.595519103820763</v>
      </c>
      <c r="EO78" s="53">
        <v>13.279095421952563</v>
      </c>
      <c r="EP78" s="53">
        <v>60.100236226556667</v>
      </c>
      <c r="EQ78" s="53">
        <v>15.517769607843137</v>
      </c>
      <c r="ER78" s="53">
        <v>19.03176584824525</v>
      </c>
      <c r="ES78" s="53">
        <v>18.947079791609543</v>
      </c>
      <c r="ET78" s="53">
        <v>1000.3753753753754</v>
      </c>
      <c r="EU78" s="53"/>
      <c r="EV78" s="53"/>
      <c r="EW78" s="53">
        <v>41.230035492457837</v>
      </c>
      <c r="EX78" s="53">
        <v>79.518788198898363</v>
      </c>
      <c r="EY78" s="53">
        <v>10.95509991711495</v>
      </c>
      <c r="EZ78" s="53">
        <v>20.519969839196964</v>
      </c>
      <c r="FA78" s="53">
        <v>39.749410277299333</v>
      </c>
      <c r="FB78" s="53">
        <v>-1.3775607154621239</v>
      </c>
      <c r="FC78" s="53">
        <v>79.408866732847869</v>
      </c>
      <c r="FD78" s="53">
        <v>59.666899866850208</v>
      </c>
      <c r="FE78" s="53">
        <v>80.739738385205229</v>
      </c>
      <c r="FF78" s="53">
        <v>840.18429849128188</v>
      </c>
      <c r="FG78" s="53">
        <v>8.9682063587282546</v>
      </c>
      <c r="FH78" s="53">
        <v>5.4269752593774943</v>
      </c>
      <c r="FI78" s="53">
        <v>5.1059499580988872</v>
      </c>
      <c r="FJ78" s="53">
        <v>3.8169309003888721</v>
      </c>
      <c r="FK78" s="53">
        <v>87.09542327250972</v>
      </c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2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64"/>
      <c r="GN78" s="58"/>
      <c r="GO78" s="58"/>
      <c r="GP78" s="58"/>
      <c r="GQ78" s="58"/>
      <c r="GR78" s="53"/>
      <c r="GS78" s="52"/>
      <c r="GT78" s="53"/>
      <c r="GU78" s="53"/>
      <c r="GV78" s="53"/>
      <c r="GW78" s="53"/>
      <c r="GX78" s="53"/>
      <c r="GY78" s="53"/>
      <c r="GZ78" s="53"/>
      <c r="HA78" s="53"/>
      <c r="HB78" s="53"/>
      <c r="HC78" s="53"/>
      <c r="HD78" s="53"/>
      <c r="HE78" s="59"/>
      <c r="HF78" s="59"/>
      <c r="HG78" s="59"/>
      <c r="HH78" s="59"/>
      <c r="HI78" s="59"/>
      <c r="HJ78" s="59"/>
      <c r="HK78" s="59"/>
      <c r="HL78" s="59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</row>
    <row r="79" spans="1:235" ht="20.25" customHeight="1">
      <c r="A79" s="19">
        <v>76</v>
      </c>
      <c r="B79" s="47" t="s">
        <v>130</v>
      </c>
      <c r="C79">
        <v>324087</v>
      </c>
      <c r="D79" s="53">
        <v>12.36617</v>
      </c>
      <c r="E79" s="53">
        <v>14.58052</v>
      </c>
      <c r="F79" s="53">
        <v>22.996842999999998</v>
      </c>
      <c r="G79" s="53">
        <v>5.5956859999999997</v>
      </c>
      <c r="H79" s="53">
        <v>22.881710000000002</v>
      </c>
      <c r="I79" s="57">
        <v>11.715579999999999</v>
      </c>
      <c r="J79" s="53">
        <v>9.3844183985029055</v>
      </c>
      <c r="K79" s="52"/>
      <c r="L79" s="52"/>
      <c r="M79" s="52">
        <v>2508</v>
      </c>
      <c r="N79" s="52">
        <v>0.91036795853252173</v>
      </c>
      <c r="O79" s="52">
        <v>45.606975184439975</v>
      </c>
      <c r="P79" s="52">
        <v>4.1854739433730002</v>
      </c>
      <c r="Q79" s="52">
        <v>59.281437125748504</v>
      </c>
      <c r="R79" s="52">
        <v>47.585227272727273</v>
      </c>
      <c r="S79" s="52">
        <v>11.146161934805468</v>
      </c>
      <c r="T79" s="68">
        <v>667</v>
      </c>
      <c r="U79" s="52"/>
      <c r="V79" s="52"/>
      <c r="W79" s="68">
        <v>140125</v>
      </c>
      <c r="X79" s="52">
        <v>50.590295328182542</v>
      </c>
      <c r="Y79" s="52">
        <v>53.078944487025076</v>
      </c>
      <c r="Z79" s="52">
        <v>4.0868323453568527</v>
      </c>
      <c r="AA79" s="52">
        <v>717</v>
      </c>
      <c r="AB79" s="68">
        <v>2180</v>
      </c>
      <c r="AC79" s="68">
        <v>6214</v>
      </c>
      <c r="AD79" s="68">
        <v>9111</v>
      </c>
      <c r="AE79" s="68">
        <v>235</v>
      </c>
      <c r="AF79" s="52"/>
      <c r="AG79" s="53">
        <v>6</v>
      </c>
      <c r="AH79" s="53">
        <v>21.7</v>
      </c>
      <c r="AI79" s="52">
        <v>9.8438560760353084</v>
      </c>
      <c r="AJ79" s="53">
        <v>4.5957152729785662</v>
      </c>
      <c r="AK79" s="53">
        <v>9.3320587883857087</v>
      </c>
      <c r="AL79" s="53">
        <v>21.523684571249536</v>
      </c>
      <c r="AM79" s="53">
        <v>13.545744744925617</v>
      </c>
      <c r="AN79" s="53">
        <v>43.158713072598971</v>
      </c>
      <c r="AO79" s="53">
        <v>48.496063858518973</v>
      </c>
      <c r="AP79" s="53"/>
      <c r="AQ79" s="53">
        <v>13.545744744925617</v>
      </c>
      <c r="AR79" s="53">
        <v>4.4000000000000004</v>
      </c>
      <c r="AS79" s="53">
        <v>33.404011288350965</v>
      </c>
      <c r="AT79" s="53">
        <v>28.879767146801999</v>
      </c>
      <c r="AU79" s="53">
        <v>7.0943085337666201</v>
      </c>
      <c r="AV79" s="53"/>
      <c r="AW79" s="53"/>
      <c r="AX79" s="53"/>
      <c r="AY79" s="53"/>
      <c r="AZ79" s="53"/>
      <c r="BA79" s="52">
        <v>839.50511945392486</v>
      </c>
      <c r="BB79" s="53">
        <v>630.9490768673827</v>
      </c>
      <c r="BC79" s="53">
        <v>1064.5409978651064</v>
      </c>
      <c r="BD79" s="53">
        <v>549.54504078250068</v>
      </c>
      <c r="BE79" s="53">
        <v>1006</v>
      </c>
      <c r="BF79" s="53">
        <v>12.327665226256618</v>
      </c>
      <c r="BG79" s="54">
        <v>6.0964669970580383</v>
      </c>
      <c r="BH79" s="53"/>
      <c r="BI79" s="53"/>
      <c r="BJ79" s="53"/>
      <c r="BK79" s="53">
        <v>67.404296742353921</v>
      </c>
      <c r="BL79" s="53">
        <v>0.97570914359450345</v>
      </c>
      <c r="BM79" s="53">
        <v>26.3</v>
      </c>
      <c r="BN79" s="53">
        <v>5.8937602190197342</v>
      </c>
      <c r="BO79" s="53">
        <v>16.203888561810917</v>
      </c>
      <c r="BP79" s="53">
        <v>0.31912726614308667</v>
      </c>
      <c r="BQ79" s="53">
        <v>3.4793686452722024</v>
      </c>
      <c r="BR79" s="53"/>
      <c r="BS79" s="53"/>
      <c r="BT79" s="53"/>
      <c r="BU79" s="53">
        <v>21.004950000000001</v>
      </c>
      <c r="BV79" s="53">
        <v>4.1623600980421109</v>
      </c>
      <c r="BW79" s="53">
        <v>4.9467207632975168</v>
      </c>
      <c r="BX79" s="53">
        <v>7.0983250850832995</v>
      </c>
      <c r="BY79" s="53">
        <v>1.4512461545320789</v>
      </c>
      <c r="BZ79" s="53">
        <v>0.29946349220503221</v>
      </c>
      <c r="CA79" s="53">
        <v>4.7654078796795813</v>
      </c>
      <c r="CB79" s="53">
        <v>2.329944863049326</v>
      </c>
      <c r="CC79" s="53">
        <v>0.90470670411818033</v>
      </c>
      <c r="CD79" s="53">
        <v>6.1780135836045593</v>
      </c>
      <c r="CE79" s="58">
        <v>24.60369</v>
      </c>
      <c r="CF79" s="58"/>
      <c r="CG79" s="58"/>
      <c r="CH79" s="58"/>
      <c r="CI79" s="58"/>
      <c r="CJ79" s="58"/>
      <c r="CK79" s="58"/>
      <c r="CL79" s="58"/>
      <c r="CM79" s="58"/>
      <c r="CN79" s="58"/>
      <c r="CO79" s="53">
        <v>36.57</v>
      </c>
      <c r="CP79" s="53">
        <v>3.9</v>
      </c>
      <c r="CQ79" s="53">
        <v>18</v>
      </c>
      <c r="CR79" s="55">
        <v>15.8</v>
      </c>
      <c r="CS79" s="53">
        <v>4.9962150000000003</v>
      </c>
      <c r="CT79" s="53">
        <v>2.4500000000000002</v>
      </c>
      <c r="CU79" s="53">
        <v>23.444369999999999</v>
      </c>
      <c r="CV79" s="53">
        <v>49.15</v>
      </c>
      <c r="CW79" s="55">
        <v>15.884980000000001</v>
      </c>
      <c r="CX79" s="55">
        <v>103.05874657113677</v>
      </c>
      <c r="CY79" s="89">
        <v>6215.6149429011348</v>
      </c>
      <c r="CZ79" s="89">
        <v>3703.0180167671028</v>
      </c>
      <c r="DA79" s="89">
        <v>1085.2024302116406</v>
      </c>
      <c r="DB79" s="89">
        <v>278.62888668783381</v>
      </c>
      <c r="DC79" s="89">
        <v>733.13647261383517</v>
      </c>
      <c r="DD79" s="53">
        <v>56.6</v>
      </c>
      <c r="DE79" s="58"/>
      <c r="DF79" s="58"/>
      <c r="DG79" s="58"/>
      <c r="DH79" s="58"/>
      <c r="DI79" s="89">
        <v>85147.578290075049</v>
      </c>
      <c r="DJ79" s="53">
        <v>63.90067911714771</v>
      </c>
      <c r="DK79" s="53">
        <v>43.259930026754475</v>
      </c>
      <c r="DL79" s="53">
        <v>21.7</v>
      </c>
      <c r="DM79" s="53">
        <v>17.399999999999999</v>
      </c>
      <c r="DN79" s="53"/>
      <c r="DO79" s="53"/>
      <c r="DP79" s="53"/>
      <c r="DQ79" s="53"/>
      <c r="DR79" s="53"/>
      <c r="DS79" s="89">
        <v>55666.245340128604</v>
      </c>
      <c r="DT79" s="53">
        <v>9</v>
      </c>
      <c r="DU79" s="53">
        <v>9.3320587883857087</v>
      </c>
      <c r="DV79" s="53">
        <v>13.545744744925617</v>
      </c>
      <c r="DW79" s="53">
        <v>11.251957348445305</v>
      </c>
      <c r="DX79" s="53"/>
      <c r="DY79" s="53"/>
      <c r="DZ79" s="53"/>
      <c r="EA79" s="53"/>
      <c r="EB79" s="53"/>
      <c r="EC79" s="53">
        <v>19.75572629747753</v>
      </c>
      <c r="ED79" s="53">
        <v>7.0943085337666201</v>
      </c>
      <c r="EE79" s="53">
        <v>41.613015842062389</v>
      </c>
      <c r="EF79" s="53">
        <v>1.9337526446306472</v>
      </c>
      <c r="EG79" s="53">
        <v>2388.2910581603896</v>
      </c>
      <c r="EH79" s="53">
        <v>1196.9817315329626</v>
      </c>
      <c r="EI79" s="53">
        <v>1354.5745432553604</v>
      </c>
      <c r="EJ79" s="53"/>
      <c r="EK79" s="53"/>
      <c r="EL79" s="53"/>
      <c r="EM79" s="89">
        <v>26750.183609731237</v>
      </c>
      <c r="EN79" s="53">
        <v>73.151436874394577</v>
      </c>
      <c r="EO79" s="53">
        <v>12.73830570022457</v>
      </c>
      <c r="EP79" s="53">
        <v>51.607122408602791</v>
      </c>
      <c r="EQ79" s="53">
        <v>14.463852498786997</v>
      </c>
      <c r="ER79" s="53">
        <v>9.978971515962531</v>
      </c>
      <c r="ES79" s="53">
        <v>22.364611514547438</v>
      </c>
      <c r="ET79" s="53">
        <v>929.57233848953592</v>
      </c>
      <c r="EU79" s="53"/>
      <c r="EV79" s="53"/>
      <c r="EW79" s="53">
        <v>60.439000644563954</v>
      </c>
      <c r="EX79" s="53">
        <v>12.191284423542163</v>
      </c>
      <c r="EY79" s="53">
        <v>21.935329382814565</v>
      </c>
      <c r="EZ79" s="53">
        <v>0.50697366611698214</v>
      </c>
      <c r="FA79" s="53">
        <v>62.299286250939147</v>
      </c>
      <c r="FB79" s="53">
        <v>10.278640603263112</v>
      </c>
      <c r="FC79" s="53">
        <v>95.787993015939904</v>
      </c>
      <c r="FD79" s="53">
        <v>44.898537429803156</v>
      </c>
      <c r="FE79" s="53">
        <v>82.266055045871553</v>
      </c>
      <c r="FF79" s="53">
        <v>733.13647261383517</v>
      </c>
      <c r="FG79" s="53">
        <v>27.382152215855101</v>
      </c>
      <c r="FH79" s="53">
        <v>6.0358323186641156</v>
      </c>
      <c r="FI79" s="53">
        <v>8.1795013087202086</v>
      </c>
      <c r="FJ79" s="53">
        <v>1.0887772194304857</v>
      </c>
      <c r="FK79" s="53">
        <v>81.465546912645408</v>
      </c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2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64"/>
      <c r="GN79" s="58"/>
      <c r="GO79" s="58"/>
      <c r="GP79" s="58"/>
      <c r="GQ79" s="58"/>
      <c r="GR79" s="53"/>
      <c r="GS79" s="52"/>
      <c r="GT79" s="53"/>
      <c r="GU79" s="53"/>
      <c r="GV79" s="53"/>
      <c r="GW79" s="53"/>
      <c r="GX79" s="53"/>
      <c r="GY79" s="53"/>
      <c r="GZ79" s="53"/>
      <c r="HA79" s="53"/>
      <c r="HB79" s="53"/>
      <c r="HC79" s="53"/>
      <c r="HD79" s="53"/>
      <c r="HE79" s="59"/>
      <c r="HF79" s="59"/>
      <c r="HG79" s="59"/>
      <c r="HH79" s="59"/>
      <c r="HI79" s="59"/>
      <c r="HJ79" s="59"/>
      <c r="HK79" s="59"/>
      <c r="HL79" s="59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</row>
    <row r="80" spans="1:235" ht="20.25" customHeight="1">
      <c r="A80" s="19">
        <v>77</v>
      </c>
      <c r="B80" s="47" t="s">
        <v>131</v>
      </c>
      <c r="C80">
        <v>97448</v>
      </c>
      <c r="D80" s="53">
        <v>7.9545659999999998</v>
      </c>
      <c r="E80" s="53">
        <v>7.9949680000000001</v>
      </c>
      <c r="F80" s="53">
        <v>14.643877</v>
      </c>
      <c r="G80" s="53">
        <v>6.3648850000000001</v>
      </c>
      <c r="H80" s="53">
        <v>21.946899999999999</v>
      </c>
      <c r="I80" s="57">
        <v>2.4342519999999999</v>
      </c>
      <c r="J80" s="53">
        <v>17.440774502453205</v>
      </c>
      <c r="K80" s="52"/>
      <c r="L80" s="52"/>
      <c r="M80" s="52">
        <v>512</v>
      </c>
      <c r="N80" s="52">
        <v>0.600368194556818</v>
      </c>
      <c r="O80" s="52">
        <v>21.608040201005025</v>
      </c>
      <c r="P80" s="52">
        <v>6.9419509275882714</v>
      </c>
      <c r="Q80" s="52">
        <v>74.70930232558139</v>
      </c>
      <c r="R80" s="52">
        <v>49.275362318840585</v>
      </c>
      <c r="S80" s="52">
        <v>6.3144329896907214</v>
      </c>
      <c r="T80" s="68">
        <v>956</v>
      </c>
      <c r="U80" s="52"/>
      <c r="V80" s="52"/>
      <c r="W80" s="68">
        <v>25808</v>
      </c>
      <c r="X80" s="52">
        <v>30.190444995554728</v>
      </c>
      <c r="Y80" s="52">
        <v>21.14470943431553</v>
      </c>
      <c r="Z80" s="52">
        <v>3.5000110970548413</v>
      </c>
      <c r="AA80" s="52">
        <v>21</v>
      </c>
      <c r="AB80" s="68">
        <v>489</v>
      </c>
      <c r="AC80" s="68">
        <v>719</v>
      </c>
      <c r="AD80" s="68">
        <v>1229</v>
      </c>
      <c r="AE80" s="68">
        <v>0</v>
      </c>
      <c r="AF80" s="52"/>
      <c r="AG80" s="53">
        <v>2.7</v>
      </c>
      <c r="AH80" s="53">
        <v>18.3</v>
      </c>
      <c r="AI80" s="52">
        <v>3.7878787878787818</v>
      </c>
      <c r="AJ80" s="53">
        <v>2.310231023102304</v>
      </c>
      <c r="AK80" s="53">
        <v>2.5475653015156401</v>
      </c>
      <c r="AL80" s="53">
        <v>10.320092658401116</v>
      </c>
      <c r="AM80" s="53">
        <v>5.7999033349444176</v>
      </c>
      <c r="AN80" s="53">
        <v>51.536604987932421</v>
      </c>
      <c r="AO80" s="53">
        <v>67.246763713292694</v>
      </c>
      <c r="AP80" s="53"/>
      <c r="AQ80" s="53">
        <v>5.7999033349444176</v>
      </c>
      <c r="AR80" s="53">
        <v>4.8</v>
      </c>
      <c r="AS80" s="53">
        <v>64.843944182082879</v>
      </c>
      <c r="AT80" s="53">
        <v>22.344906089926013</v>
      </c>
      <c r="AU80" s="53">
        <v>6.956100710135571</v>
      </c>
      <c r="AV80" s="53"/>
      <c r="AW80" s="53"/>
      <c r="AX80" s="53"/>
      <c r="AY80" s="53"/>
      <c r="AZ80" s="53"/>
      <c r="BA80" s="52">
        <v>1324.5325355272998</v>
      </c>
      <c r="BB80" s="53">
        <v>1198.3199668141592</v>
      </c>
      <c r="BC80" s="53">
        <v>1482.5177785303081</v>
      </c>
      <c r="BD80" s="53">
        <v>353.42833640731885</v>
      </c>
      <c r="BE80" s="53">
        <v>1046</v>
      </c>
      <c r="BF80" s="53">
        <v>6.130134597949648</v>
      </c>
      <c r="BG80" s="54">
        <v>4.4605333989407701</v>
      </c>
      <c r="BH80" s="53"/>
      <c r="BI80" s="53"/>
      <c r="BJ80" s="53"/>
      <c r="BK80" s="53">
        <v>44.541365342081065</v>
      </c>
      <c r="BL80" s="53">
        <v>8.5464350505728266</v>
      </c>
      <c r="BM80" s="53">
        <v>0.4</v>
      </c>
      <c r="BN80" s="53">
        <v>13.245509996611318</v>
      </c>
      <c r="BO80" s="53">
        <v>8.8059008947826136</v>
      </c>
      <c r="BP80" s="53">
        <v>0.19163286130260571</v>
      </c>
      <c r="BQ80" s="53">
        <v>3.6587788264995549</v>
      </c>
      <c r="BR80" s="53"/>
      <c r="BS80" s="53"/>
      <c r="BT80" s="53"/>
      <c r="BU80" s="53">
        <v>15.86713</v>
      </c>
      <c r="BV80" s="53">
        <v>3.8806198779647172</v>
      </c>
      <c r="BW80" s="53">
        <v>5.7157254436166003</v>
      </c>
      <c r="BX80" s="53">
        <v>10.018116594080313</v>
      </c>
      <c r="BY80" s="53">
        <v>2.5207261034925437</v>
      </c>
      <c r="BZ80" s="53">
        <v>0.52190188244610014</v>
      </c>
      <c r="CA80" s="53">
        <v>2.8590624962507047</v>
      </c>
      <c r="CB80" s="53">
        <v>2.5135274568381143</v>
      </c>
      <c r="CC80" s="53">
        <v>0.89143241070678714</v>
      </c>
      <c r="CD80" s="53">
        <v>12.811191495998752</v>
      </c>
      <c r="CE80" s="58">
        <v>19.74044</v>
      </c>
      <c r="CF80" s="58"/>
      <c r="CG80" s="58"/>
      <c r="CH80" s="58"/>
      <c r="CI80" s="58"/>
      <c r="CJ80" s="58"/>
      <c r="CK80" s="58"/>
      <c r="CL80" s="58"/>
      <c r="CM80" s="58"/>
      <c r="CN80" s="58"/>
      <c r="CO80" s="53">
        <v>48</v>
      </c>
      <c r="CP80" s="53">
        <v>7.8</v>
      </c>
      <c r="CQ80" s="53">
        <v>14.3</v>
      </c>
      <c r="CR80" s="55">
        <v>4.7</v>
      </c>
      <c r="CS80" s="53">
        <v>5.3319460000000003</v>
      </c>
      <c r="CT80" s="53">
        <v>2.71</v>
      </c>
      <c r="CU80" s="53">
        <v>10.551220000000001</v>
      </c>
      <c r="CV80" s="53">
        <v>69.64</v>
      </c>
      <c r="CW80" s="55">
        <v>9.1893999999999991</v>
      </c>
      <c r="CX80" s="55">
        <v>631.10582054018562</v>
      </c>
      <c r="CY80" s="89">
        <v>13962.318364666284</v>
      </c>
      <c r="CZ80" s="89">
        <v>9998.1528610130536</v>
      </c>
      <c r="DA80" s="89">
        <v>1557.7538789918726</v>
      </c>
      <c r="DB80" s="89">
        <v>886.62671373450451</v>
      </c>
      <c r="DC80" s="89">
        <v>496.67514982349559</v>
      </c>
      <c r="DD80" s="53">
        <v>38.700000000000003</v>
      </c>
      <c r="DE80" s="58"/>
      <c r="DF80" s="58"/>
      <c r="DG80" s="58"/>
      <c r="DH80" s="58"/>
      <c r="DI80" s="89">
        <v>9698.7448534305004</v>
      </c>
      <c r="DJ80" s="53">
        <v>64.402810304449659</v>
      </c>
      <c r="DK80" s="53">
        <v>79.320679320679318</v>
      </c>
      <c r="DL80" s="53">
        <v>18.3</v>
      </c>
      <c r="DM80" s="53">
        <v>15.6</v>
      </c>
      <c r="DN80" s="53"/>
      <c r="DO80" s="53"/>
      <c r="DP80" s="53"/>
      <c r="DQ80" s="53"/>
      <c r="DR80" s="53"/>
      <c r="DS80" s="89">
        <v>12515.870249690637</v>
      </c>
      <c r="DT80" s="53">
        <v>0.87825560266505154</v>
      </c>
      <c r="DU80" s="53">
        <v>2.5475653015156401</v>
      </c>
      <c r="DV80" s="53">
        <v>5.7999033349444176</v>
      </c>
      <c r="DW80" s="53">
        <v>6.6206639313688918</v>
      </c>
      <c r="DX80" s="53"/>
      <c r="DY80" s="53"/>
      <c r="DZ80" s="53"/>
      <c r="EA80" s="53"/>
      <c r="EB80" s="53"/>
      <c r="EC80" s="53">
        <v>29.349299593312246</v>
      </c>
      <c r="ED80" s="53">
        <v>6.956100710135571</v>
      </c>
      <c r="EE80" s="53">
        <v>5.4023873498699846</v>
      </c>
      <c r="EF80" s="53">
        <v>0.85471707472282832</v>
      </c>
      <c r="EG80" s="53">
        <v>4272.4913494809689</v>
      </c>
      <c r="EH80" s="53">
        <v>1253.3244680851064</v>
      </c>
      <c r="EI80" s="53">
        <v>1063.1311058205401</v>
      </c>
      <c r="EJ80" s="53"/>
      <c r="EK80" s="53"/>
      <c r="EL80" s="53"/>
      <c r="EM80" s="89">
        <v>12016.260467229937</v>
      </c>
      <c r="EN80" s="53">
        <v>76.879130727007947</v>
      </c>
      <c r="EO80" s="53">
        <v>19.543551923460235</v>
      </c>
      <c r="EP80" s="53">
        <v>37.324423952287297</v>
      </c>
      <c r="EQ80" s="53">
        <v>22.033168210208917</v>
      </c>
      <c r="ER80" s="53">
        <v>20.383501448117446</v>
      </c>
      <c r="ES80" s="53">
        <v>21.012909632571997</v>
      </c>
      <c r="ET80" s="53">
        <v>1546.9219219219219</v>
      </c>
      <c r="EU80" s="53"/>
      <c r="EV80" s="53"/>
      <c r="EW80" s="53">
        <v>46.607294317217985</v>
      </c>
      <c r="EX80" s="53">
        <v>10.300686938528399</v>
      </c>
      <c r="EY80" s="53">
        <v>5.473860881331249</v>
      </c>
      <c r="EZ80" s="53">
        <v>1.5260358841001709</v>
      </c>
      <c r="FA80" s="53">
        <v>19.177548487490483</v>
      </c>
      <c r="FB80" s="53">
        <v>3.9763637667236651</v>
      </c>
      <c r="FC80" s="53">
        <v>41.260729060411734</v>
      </c>
      <c r="FD80" s="53">
        <v>35.102425719879584</v>
      </c>
      <c r="FE80" s="53">
        <v>80.023094688221704</v>
      </c>
      <c r="FF80" s="53">
        <v>496.67514982349559</v>
      </c>
      <c r="FG80" s="53">
        <v>56.392139545153455</v>
      </c>
      <c r="FH80" s="53">
        <v>20.159151193633953</v>
      </c>
      <c r="FI80" s="53">
        <v>41.577764152871453</v>
      </c>
      <c r="FJ80" s="53">
        <v>15.095572618853129</v>
      </c>
      <c r="FK80" s="53">
        <v>51.923705276915534</v>
      </c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2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64"/>
      <c r="GN80" s="58"/>
      <c r="GO80" s="58"/>
      <c r="GP80" s="58"/>
      <c r="GQ80" s="58"/>
      <c r="GR80" s="53"/>
      <c r="GS80" s="52"/>
      <c r="GT80" s="53"/>
      <c r="GU80" s="53"/>
      <c r="GV80" s="53"/>
      <c r="GW80" s="53"/>
      <c r="GX80" s="53"/>
      <c r="GY80" s="53"/>
      <c r="GZ80" s="53"/>
      <c r="HA80" s="53"/>
      <c r="HB80" s="53"/>
      <c r="HC80" s="53"/>
      <c r="HD80" s="53"/>
      <c r="HE80" s="59"/>
      <c r="HF80" s="59"/>
      <c r="HG80" s="59"/>
      <c r="HH80" s="59"/>
      <c r="HI80" s="59"/>
      <c r="HJ80" s="59"/>
      <c r="HK80" s="59"/>
      <c r="HL80" s="59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</row>
    <row r="81" spans="1:330" ht="20.25" customHeight="1">
      <c r="A81" s="19">
        <v>78</v>
      </c>
      <c r="B81" s="47" t="s">
        <v>132</v>
      </c>
      <c r="C81">
        <v>158694</v>
      </c>
      <c r="D81" s="53">
        <v>11.61368</v>
      </c>
      <c r="E81" s="53">
        <v>13.62018</v>
      </c>
      <c r="F81" s="53">
        <v>15.20077</v>
      </c>
      <c r="G81" s="53">
        <v>1.7236769999999999</v>
      </c>
      <c r="H81" s="53">
        <v>19.41291</v>
      </c>
      <c r="I81" s="57">
        <v>3.9881790000000001</v>
      </c>
      <c r="J81" s="53">
        <v>16.196412858446887</v>
      </c>
      <c r="K81" s="52"/>
      <c r="L81" s="52"/>
      <c r="M81" s="52">
        <v>1711</v>
      </c>
      <c r="N81" s="52">
        <v>1.148037064621537</v>
      </c>
      <c r="O81" s="52">
        <v>39.362699156513592</v>
      </c>
      <c r="P81" s="52">
        <v>30.390143737166326</v>
      </c>
      <c r="Q81" s="52">
        <v>27.917620137299771</v>
      </c>
      <c r="R81" s="52">
        <v>33.206106870229007</v>
      </c>
      <c r="S81" s="52">
        <v>4.0816326530612246</v>
      </c>
      <c r="T81" s="68">
        <v>674</v>
      </c>
      <c r="U81" s="52"/>
      <c r="V81" s="52"/>
      <c r="W81" s="68">
        <v>26298</v>
      </c>
      <c r="X81" s="52">
        <v>17.498985247832422</v>
      </c>
      <c r="Y81" s="52">
        <v>8.2751094608802163</v>
      </c>
      <c r="Z81" s="52">
        <v>0.85283338032139844</v>
      </c>
      <c r="AA81" s="52">
        <v>49</v>
      </c>
      <c r="AB81" s="68">
        <v>219</v>
      </c>
      <c r="AC81" s="68">
        <v>185</v>
      </c>
      <c r="AD81" s="68">
        <v>453</v>
      </c>
      <c r="AE81" s="68">
        <v>0</v>
      </c>
      <c r="AF81" s="52"/>
      <c r="AG81" s="53">
        <v>3</v>
      </c>
      <c r="AH81" s="53">
        <v>19.600000000000001</v>
      </c>
      <c r="AI81" s="52">
        <v>8.8849135360763256</v>
      </c>
      <c r="AJ81" s="53">
        <v>3.0084235860409052</v>
      </c>
      <c r="AK81" s="53">
        <v>11.235955056179774</v>
      </c>
      <c r="AL81" s="53">
        <v>28.988615739976904</v>
      </c>
      <c r="AM81" s="53">
        <v>10.918024928092041</v>
      </c>
      <c r="AN81" s="53">
        <v>35.922214268670963</v>
      </c>
      <c r="AO81" s="53">
        <v>29.699808388332976</v>
      </c>
      <c r="AP81" s="53"/>
      <c r="AQ81" s="53">
        <v>10.918024928092041</v>
      </c>
      <c r="AR81" s="53">
        <v>3.9</v>
      </c>
      <c r="AS81" s="53">
        <v>33.763040902895433</v>
      </c>
      <c r="AT81" s="53">
        <v>10.398147984519412</v>
      </c>
      <c r="AU81" s="53">
        <v>5.7978827680846887</v>
      </c>
      <c r="AV81" s="53"/>
      <c r="AW81" s="53"/>
      <c r="AX81" s="53"/>
      <c r="AY81" s="53"/>
      <c r="AZ81" s="53"/>
      <c r="BA81" s="52">
        <v>808.44167734847099</v>
      </c>
      <c r="BB81" s="53">
        <v>648.18056007815039</v>
      </c>
      <c r="BC81" s="53">
        <v>1043.10411509901</v>
      </c>
      <c r="BD81" s="53">
        <v>253.78171811312833</v>
      </c>
      <c r="BE81" s="53">
        <v>1041</v>
      </c>
      <c r="BF81" s="53">
        <v>9.6192384769539085</v>
      </c>
      <c r="BG81" s="54">
        <v>4.4096066998945176</v>
      </c>
      <c r="BH81" s="53"/>
      <c r="BI81" s="53"/>
      <c r="BJ81" s="53"/>
      <c r="BK81" s="53">
        <v>84.249117407440934</v>
      </c>
      <c r="BL81" s="53">
        <v>1.0319543767538697</v>
      </c>
      <c r="BM81" s="53">
        <v>3.8</v>
      </c>
      <c r="BN81" s="53">
        <v>8.2990839569786932</v>
      </c>
      <c r="BO81" s="53">
        <v>16.133150525350985</v>
      </c>
      <c r="BP81" s="53">
        <v>0.2082201701973565</v>
      </c>
      <c r="BQ81" s="53">
        <v>4.5387961647727266</v>
      </c>
      <c r="BR81" s="53"/>
      <c r="BS81" s="53"/>
      <c r="BT81" s="53"/>
      <c r="BU81" s="53">
        <v>17.716339999999999</v>
      </c>
      <c r="BV81" s="53">
        <v>4.8815877015415534</v>
      </c>
      <c r="BW81" s="53">
        <v>10.127287739094537</v>
      </c>
      <c r="BX81" s="53">
        <v>10.282097151506811</v>
      </c>
      <c r="BY81" s="53">
        <v>3.3899821109123436</v>
      </c>
      <c r="BZ81" s="53">
        <v>0.60272464565845596</v>
      </c>
      <c r="CA81" s="53">
        <v>4.6091922388881246</v>
      </c>
      <c r="CB81" s="53">
        <v>4.2259529379386267</v>
      </c>
      <c r="CC81" s="53">
        <v>1.8178065226365763</v>
      </c>
      <c r="CD81" s="53">
        <v>11.04100729324343</v>
      </c>
      <c r="CE81" s="58">
        <v>23.079840000000001</v>
      </c>
      <c r="CF81" s="58"/>
      <c r="CG81" s="58"/>
      <c r="CH81" s="58"/>
      <c r="CI81" s="58"/>
      <c r="CJ81" s="58"/>
      <c r="CK81" s="58"/>
      <c r="CL81" s="58"/>
      <c r="CM81" s="58"/>
      <c r="CN81" s="58"/>
      <c r="CO81" s="53">
        <v>44.5</v>
      </c>
      <c r="CP81" s="53">
        <v>6.3</v>
      </c>
      <c r="CQ81" s="53">
        <v>16.3</v>
      </c>
      <c r="CR81" s="55">
        <v>14.6</v>
      </c>
      <c r="CS81" s="53">
        <v>7.9971880000000004</v>
      </c>
      <c r="CT81" s="53">
        <v>1.62</v>
      </c>
      <c r="CU81" s="53">
        <v>19.16554</v>
      </c>
      <c r="CV81" s="53">
        <v>66.58</v>
      </c>
      <c r="CW81" s="55">
        <v>11.23771</v>
      </c>
      <c r="CX81" s="55">
        <v>126.02870933998766</v>
      </c>
      <c r="CY81" s="89">
        <v>4453.8545880751635</v>
      </c>
      <c r="CZ81" s="89">
        <v>2168.3239441944875</v>
      </c>
      <c r="DA81" s="89">
        <v>963.4894829042056</v>
      </c>
      <c r="DB81" s="89">
        <v>190.30335110338135</v>
      </c>
      <c r="DC81" s="89">
        <v>593.59522099134188</v>
      </c>
      <c r="DD81" s="53">
        <v>44</v>
      </c>
      <c r="DE81" s="58"/>
      <c r="DF81" s="58"/>
      <c r="DG81" s="58"/>
      <c r="DH81" s="58"/>
      <c r="DI81" s="89">
        <v>29567.379636430785</v>
      </c>
      <c r="DJ81" s="53">
        <v>52.289976445956555</v>
      </c>
      <c r="DK81" s="53">
        <v>51.115834218916042</v>
      </c>
      <c r="DL81" s="53">
        <v>19.600000000000001</v>
      </c>
      <c r="DM81" s="53">
        <v>13.5</v>
      </c>
      <c r="DN81" s="53"/>
      <c r="DO81" s="53"/>
      <c r="DP81" s="53"/>
      <c r="DQ81" s="53"/>
      <c r="DR81" s="53"/>
      <c r="DS81" s="89">
        <v>25204.035570055166</v>
      </c>
      <c r="DT81" s="53">
        <v>4.8030495552731898</v>
      </c>
      <c r="DU81" s="53">
        <v>11.235955056179774</v>
      </c>
      <c r="DV81" s="53">
        <v>10.918024928092041</v>
      </c>
      <c r="DW81" s="53">
        <v>6.0972260368030762</v>
      </c>
      <c r="DX81" s="53"/>
      <c r="DY81" s="53"/>
      <c r="DZ81" s="53"/>
      <c r="EA81" s="53"/>
      <c r="EB81" s="53"/>
      <c r="EC81" s="53">
        <v>23.9019520851819</v>
      </c>
      <c r="ED81" s="53">
        <v>5.7978827680846887</v>
      </c>
      <c r="EE81" s="53">
        <v>20.014159477393591</v>
      </c>
      <c r="EF81" s="53">
        <v>1.7936897897983344</v>
      </c>
      <c r="EG81" s="53">
        <v>2724.4704394562123</v>
      </c>
      <c r="EH81" s="53">
        <v>1290.2719665271966</v>
      </c>
      <c r="EI81" s="53">
        <v>1272.2598207871752</v>
      </c>
      <c r="EJ81" s="53"/>
      <c r="EK81" s="53"/>
      <c r="EL81" s="53"/>
      <c r="EM81" s="89">
        <v>29882.39099393689</v>
      </c>
      <c r="EN81" s="53">
        <v>81.450228131285868</v>
      </c>
      <c r="EO81" s="53">
        <v>17.017883585829821</v>
      </c>
      <c r="EP81" s="53">
        <v>54.078671292664801</v>
      </c>
      <c r="EQ81" s="53">
        <v>5.7405327342747112</v>
      </c>
      <c r="ER81" s="53">
        <v>18.770251210307627</v>
      </c>
      <c r="ES81" s="53">
        <v>15.416351249053747</v>
      </c>
      <c r="ET81" s="53">
        <v>1055.6592039800994</v>
      </c>
      <c r="EU81" s="53"/>
      <c r="EV81" s="53"/>
      <c r="EW81" s="53">
        <v>84.935245602994286</v>
      </c>
      <c r="EX81" s="53">
        <v>61.219992962518901</v>
      </c>
      <c r="EY81" s="53">
        <v>12.13594488875963</v>
      </c>
      <c r="EZ81" s="53">
        <v>9.0745657070412058</v>
      </c>
      <c r="FA81" s="53">
        <v>58.099631068654503</v>
      </c>
      <c r="FB81" s="53">
        <v>4.0271804288923594</v>
      </c>
      <c r="FC81" s="53">
        <v>74.334065970145318</v>
      </c>
      <c r="FD81" s="53">
        <v>49.638989701873911</v>
      </c>
      <c r="FE81" s="53">
        <v>78.250115937548301</v>
      </c>
      <c r="FF81" s="53">
        <v>593.59522099134188</v>
      </c>
      <c r="FG81" s="53">
        <v>7.3965607869640309</v>
      </c>
      <c r="FH81" s="53">
        <v>2.7757750540735397</v>
      </c>
      <c r="FI81" s="53">
        <v>4.4127737154731328</v>
      </c>
      <c r="FJ81" s="53">
        <v>2.0249740262286084</v>
      </c>
      <c r="FK81" s="53">
        <v>87.854076411895008</v>
      </c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2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64"/>
      <c r="GN81" s="58"/>
      <c r="GO81" s="58"/>
      <c r="GP81" s="58"/>
      <c r="GQ81" s="58"/>
      <c r="GR81" s="53"/>
      <c r="GS81" s="52"/>
      <c r="GT81" s="53"/>
      <c r="GU81" s="53"/>
      <c r="GV81" s="53"/>
      <c r="GW81" s="53"/>
      <c r="GX81" s="53"/>
      <c r="GY81" s="53"/>
      <c r="GZ81" s="53"/>
      <c r="HA81" s="53"/>
      <c r="HB81" s="53"/>
      <c r="HC81" s="53"/>
      <c r="HD81" s="53"/>
      <c r="HE81" s="59"/>
      <c r="HF81" s="59"/>
      <c r="HG81" s="59"/>
      <c r="HH81" s="59"/>
      <c r="HI81" s="59"/>
      <c r="HJ81" s="59"/>
      <c r="HK81" s="59"/>
      <c r="HL81" s="59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</row>
    <row r="82" spans="1:330" ht="20.25" customHeight="1">
      <c r="A82" s="19">
        <v>79</v>
      </c>
      <c r="B82" s="47" t="s">
        <v>133</v>
      </c>
      <c r="C82">
        <v>6389</v>
      </c>
      <c r="D82" s="53">
        <v>11.194520000000001</v>
      </c>
      <c r="E82" s="53">
        <v>12.516970000000001</v>
      </c>
      <c r="F82" s="53">
        <v>11.2744</v>
      </c>
      <c r="G82" s="53"/>
      <c r="H82" s="53">
        <v>22.469819999999999</v>
      </c>
      <c r="I82" s="57">
        <v>13.970689999999999</v>
      </c>
      <c r="J82" s="53">
        <v>31.546555489378598</v>
      </c>
      <c r="K82" s="52"/>
      <c r="L82" s="52"/>
      <c r="M82" s="52">
        <v>114</v>
      </c>
      <c r="N82" s="52">
        <v>1.9053986294501084</v>
      </c>
      <c r="O82" s="52">
        <v>55.555555555555557</v>
      </c>
      <c r="P82" s="52">
        <v>5.9405940594059405</v>
      </c>
      <c r="Q82" s="52">
        <v>26.760563380281688</v>
      </c>
      <c r="R82" s="52">
        <v>40.909090909090914</v>
      </c>
      <c r="S82" s="52">
        <v>8.1081081081081088</v>
      </c>
      <c r="T82" s="68">
        <v>478</v>
      </c>
      <c r="U82" s="52"/>
      <c r="V82" s="52"/>
      <c r="W82" s="68">
        <v>433</v>
      </c>
      <c r="X82" s="52">
        <v>7.225095945269473</v>
      </c>
      <c r="Y82" s="52">
        <v>3.0987308389648973</v>
      </c>
      <c r="Z82" s="52">
        <v>0.19829164124466137</v>
      </c>
      <c r="AA82" s="52">
        <v>0</v>
      </c>
      <c r="AB82" s="68">
        <v>7</v>
      </c>
      <c r="AC82" s="68">
        <v>9</v>
      </c>
      <c r="AD82" s="68">
        <v>16</v>
      </c>
      <c r="AE82" s="68">
        <v>0</v>
      </c>
      <c r="AF82" s="52"/>
      <c r="AG82" s="53">
        <v>1.8</v>
      </c>
      <c r="AH82" s="53">
        <v>20.7</v>
      </c>
      <c r="AI82" s="52">
        <v>10.447761194029852</v>
      </c>
      <c r="AJ82" s="53">
        <v>10</v>
      </c>
      <c r="AK82" s="53">
        <v>15.315315315315313</v>
      </c>
      <c r="AL82" s="53">
        <v>41.873111782477338</v>
      </c>
      <c r="AM82" s="53">
        <v>25.106382978723403</v>
      </c>
      <c r="AN82" s="53">
        <v>16.228070175438596</v>
      </c>
      <c r="AO82" s="53">
        <v>18.796992481203006</v>
      </c>
      <c r="AP82" s="53"/>
      <c r="AQ82" s="53">
        <v>25.106382978723403</v>
      </c>
      <c r="AR82" s="53">
        <v>4.0999999999999996</v>
      </c>
      <c r="AS82" s="53">
        <v>38.995398773006137</v>
      </c>
      <c r="AT82" s="53">
        <v>27.540612013600303</v>
      </c>
      <c r="AU82" s="53">
        <v>11.645101663585953</v>
      </c>
      <c r="AV82" s="53"/>
      <c r="AW82" s="53"/>
      <c r="AX82" s="53"/>
      <c r="AY82" s="53"/>
      <c r="AZ82" s="53"/>
      <c r="BA82" s="52">
        <v>625.81632653061229</v>
      </c>
      <c r="BB82" s="53">
        <v>553.64406779661022</v>
      </c>
      <c r="BC82" s="53">
        <v>732.97872340425533</v>
      </c>
      <c r="BD82" s="53">
        <v>0</v>
      </c>
      <c r="BE82" s="53">
        <v>946</v>
      </c>
      <c r="BF82" s="53">
        <v>7.8358208955223887</v>
      </c>
      <c r="BG82" s="54">
        <v>5.3330170860371204</v>
      </c>
      <c r="BH82" s="53"/>
      <c r="BI82" s="53"/>
      <c r="BJ82" s="53"/>
      <c r="BK82" s="53">
        <v>80.217717717717704</v>
      </c>
      <c r="BL82" s="53">
        <v>1.6141141141141142</v>
      </c>
      <c r="BM82" s="53">
        <v>100</v>
      </c>
      <c r="BN82" s="53">
        <v>2.7223230490018149</v>
      </c>
      <c r="BO82" s="53">
        <v>12.751677852348994</v>
      </c>
      <c r="BP82" s="53">
        <v>0.26227051330086176</v>
      </c>
      <c r="BQ82" s="53">
        <v>2.7451578465761783</v>
      </c>
      <c r="BR82" s="53"/>
      <c r="BS82" s="53"/>
      <c r="BT82" s="53"/>
      <c r="BU82" s="53">
        <v>28.84423</v>
      </c>
      <c r="BV82" s="53">
        <v>9.7299967072769178</v>
      </c>
      <c r="BW82" s="53">
        <v>17.685106382978724</v>
      </c>
      <c r="BX82" s="53">
        <v>13.259574468085106</v>
      </c>
      <c r="BY82" s="53">
        <v>4.6127659574468085</v>
      </c>
      <c r="BZ82" s="53">
        <v>1.0212765957446808</v>
      </c>
      <c r="CA82" s="53">
        <v>7.9319148936170221</v>
      </c>
      <c r="CB82" s="53">
        <v>7.1489361702127665</v>
      </c>
      <c r="CC82" s="53">
        <v>3.6936170212765953</v>
      </c>
      <c r="CD82" s="53">
        <v>13.276595744680849</v>
      </c>
      <c r="CE82" s="58">
        <v>27.186330000000002</v>
      </c>
      <c r="CF82" s="58"/>
      <c r="CG82" s="58"/>
      <c r="CH82" s="58"/>
      <c r="CI82" s="58"/>
      <c r="CJ82" s="58"/>
      <c r="CK82" s="58"/>
      <c r="CL82" s="58"/>
      <c r="CM82" s="58"/>
      <c r="CN82" s="58"/>
      <c r="CO82" s="53">
        <v>40.840000000000003</v>
      </c>
      <c r="CP82" s="53">
        <v>4.82</v>
      </c>
      <c r="CQ82" s="53">
        <v>10.4</v>
      </c>
      <c r="CR82" s="55">
        <v>13.3</v>
      </c>
      <c r="CS82" s="53">
        <v>5.6600229999999998</v>
      </c>
      <c r="CT82" s="53">
        <v>3.67</v>
      </c>
      <c r="CU82" s="53">
        <v>38.154389999999999</v>
      </c>
      <c r="CV82" s="53">
        <v>60.97</v>
      </c>
      <c r="CW82" s="55">
        <v>20.754740000000002</v>
      </c>
      <c r="CX82" s="55">
        <v>46.955705118171856</v>
      </c>
      <c r="CY82" s="89">
        <v>8561.5902332133355</v>
      </c>
      <c r="CZ82" s="89">
        <v>4570.3552981687271</v>
      </c>
      <c r="DA82" s="89">
        <v>1596.4939740178431</v>
      </c>
      <c r="DB82" s="89">
        <v>125.21521364845829</v>
      </c>
      <c r="DC82" s="89">
        <v>939.11410236343704</v>
      </c>
      <c r="DD82" s="53">
        <v>33.5</v>
      </c>
      <c r="DE82" s="58"/>
      <c r="DF82" s="58"/>
      <c r="DG82" s="58"/>
      <c r="DH82" s="58"/>
      <c r="DI82" s="89">
        <v>961.38971225301134</v>
      </c>
      <c r="DJ82" s="53">
        <v>87.407407407407405</v>
      </c>
      <c r="DK82" s="53">
        <v>42.857142857142854</v>
      </c>
      <c r="DL82" s="53">
        <v>20.7</v>
      </c>
      <c r="DM82" s="53">
        <v>30.5</v>
      </c>
      <c r="DN82" s="53"/>
      <c r="DO82" s="53"/>
      <c r="DP82" s="53"/>
      <c r="DQ82" s="53"/>
      <c r="DR82" s="53"/>
      <c r="DS82" s="89">
        <v>788.5306244933962</v>
      </c>
      <c r="DT82" s="53">
        <v>21</v>
      </c>
      <c r="DU82" s="53">
        <v>15.315315315315313</v>
      </c>
      <c r="DV82" s="53">
        <v>25.106382978723403</v>
      </c>
      <c r="DW82" s="53">
        <v>5.2631578947368416</v>
      </c>
      <c r="DX82" s="53"/>
      <c r="DY82" s="53"/>
      <c r="DZ82" s="53"/>
      <c r="EA82" s="53"/>
      <c r="EB82" s="53"/>
      <c r="EC82" s="53">
        <v>31.417624521072796</v>
      </c>
      <c r="ED82" s="53">
        <v>11.645101663585953</v>
      </c>
      <c r="EE82" s="53">
        <v>8.0699544720383809</v>
      </c>
      <c r="EF82" s="53">
        <v>2.4073956484550658</v>
      </c>
      <c r="EG82" s="53">
        <v>2046.1165048543689</v>
      </c>
      <c r="EH82" s="53">
        <v>897.82608695652175</v>
      </c>
      <c r="EI82" s="53">
        <v>1940.8358115511035</v>
      </c>
      <c r="EJ82" s="53"/>
      <c r="EK82" s="53"/>
      <c r="EL82" s="53"/>
      <c r="EM82" s="89">
        <v>1963.4883569979827</v>
      </c>
      <c r="EN82" s="53">
        <v>72.625698324022352</v>
      </c>
      <c r="EO82" s="53">
        <v>17.45562130177515</v>
      </c>
      <c r="EP82" s="53">
        <v>53.221604104529639</v>
      </c>
      <c r="EQ82" s="53">
        <v>9.5717884130982362</v>
      </c>
      <c r="ER82" s="53">
        <v>32.700296735905042</v>
      </c>
      <c r="ES82" s="53">
        <v>17.855072463768114</v>
      </c>
      <c r="ET82" s="53">
        <v>887.75510204081638</v>
      </c>
      <c r="EU82" s="53"/>
      <c r="EV82" s="53"/>
      <c r="EW82" s="53">
        <v>65.789473684210549</v>
      </c>
      <c r="EX82" s="53">
        <v>110.66377737226279</v>
      </c>
      <c r="EY82" s="53">
        <v>13.174503057861406</v>
      </c>
      <c r="EZ82" s="53">
        <v>-15.761615423777581</v>
      </c>
      <c r="FA82" s="53">
        <v>33.991489361702129</v>
      </c>
      <c r="FB82" s="53">
        <v>-18.23794828567906</v>
      </c>
      <c r="FC82" s="53">
        <v>85.499677264447953</v>
      </c>
      <c r="FD82" s="53">
        <v>41.514078728342682</v>
      </c>
      <c r="FE82" s="53">
        <v>78.260869565217391</v>
      </c>
      <c r="FF82" s="53">
        <v>939.11410236343704</v>
      </c>
      <c r="FG82" s="53">
        <v>7.9670329670329663</v>
      </c>
      <c r="FH82" s="53">
        <v>8.5470085470085468</v>
      </c>
      <c r="FI82" s="53">
        <v>11.521197007481296</v>
      </c>
      <c r="FJ82" s="53">
        <v>10.526315789473683</v>
      </c>
      <c r="FK82" s="53">
        <v>81.330685203574973</v>
      </c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2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64"/>
      <c r="GN82" s="58"/>
      <c r="GO82" s="58"/>
      <c r="GP82" s="58"/>
      <c r="GQ82" s="58"/>
      <c r="GR82" s="53"/>
      <c r="GS82" s="52"/>
      <c r="GT82" s="53"/>
      <c r="GU82" s="53"/>
      <c r="GV82" s="53"/>
      <c r="GW82" s="53"/>
      <c r="GX82" s="53"/>
      <c r="GY82" s="53"/>
      <c r="GZ82" s="53"/>
      <c r="HA82" s="53"/>
      <c r="HB82" s="53"/>
      <c r="HC82" s="53"/>
      <c r="HD82" s="53"/>
      <c r="HE82" s="59"/>
      <c r="HF82" s="59"/>
      <c r="HG82" s="59"/>
      <c r="HH82" s="59"/>
      <c r="HI82" s="59"/>
      <c r="HJ82" s="59"/>
      <c r="HK82" s="59"/>
      <c r="HL82" s="59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</row>
    <row r="83" spans="1:330" ht="20.25" customHeight="1">
      <c r="A83" s="19">
        <v>80</v>
      </c>
      <c r="B83" s="47" t="s">
        <v>134</v>
      </c>
      <c r="C83">
        <v>5116356</v>
      </c>
      <c r="D83" s="53">
        <f>AVERAGE(D7,D10,D12:D13,D16:D17,D21,D23,D25,D29,D34,D36,D38:D39,D43,D45:D48,D52:D53,D55:D56,D60,D62,D67,D76:D77,D79:D81)</f>
        <v>10.786945193548386</v>
      </c>
      <c r="E83" s="53">
        <f>AVERAGE(E7,E10,E12:E13,E16:E17,E21,E23,E25,E29,E34,E36,E38:E39,E43,E45:E48,E52:E53,E55:E56,E60,E62,E67,E76:E77,E79:E81)</f>
        <v>13.612406290322577</v>
      </c>
      <c r="F83" s="53">
        <f>AVERAGE(F7,F10,F12:F13,F16:F17,F21,F23,F25,F29,F34,F36,F38:F39,F43,F45:F48,F52:F53,F55:F56,F60,F62,F67,F76:F77,F79:F81)</f>
        <v>18.302908351612906</v>
      </c>
      <c r="G83" s="53">
        <f>AVERAGE(G7,G10,G12:G13,G16:G17,G21,G23,G25,G29,G34,G36,G38:G39,G43,G45:G48,G52:G53,G55:G56,G60,G62,G67,G76:G77,G79:G81)</f>
        <v>4.7193062758620687</v>
      </c>
      <c r="H83" s="53">
        <v>22.516987096774194</v>
      </c>
      <c r="I83" s="53">
        <f>AVERAGE(I7,I10,I12:I13,I16:I17,I21,I23,I25,I29,I34,I36,I38:I39,I43,I45:I48,I52:I53,I55:I56,I60,I62,I67,I76:I77,I79:I81)</f>
        <v>6.4880088333333328</v>
      </c>
      <c r="J83" s="53">
        <v>12.776822315721633</v>
      </c>
      <c r="K83" s="52"/>
      <c r="L83" s="52"/>
      <c r="M83" s="52">
        <v>31744</v>
      </c>
      <c r="N83" s="52">
        <v>0.7</v>
      </c>
      <c r="O83" s="52">
        <v>35.217370601399935</v>
      </c>
      <c r="P83" s="52">
        <v>13.4</v>
      </c>
      <c r="Q83" s="52">
        <v>54.444508041897997</v>
      </c>
      <c r="R83" s="52">
        <v>43.52080989876265</v>
      </c>
      <c r="S83" s="52">
        <v>8.6</v>
      </c>
      <c r="T83" s="68">
        <v>694</v>
      </c>
      <c r="U83" s="52"/>
      <c r="V83" s="52"/>
      <c r="W83" s="68">
        <v>1755628</v>
      </c>
      <c r="X83" s="52">
        <v>37.331713865354935</v>
      </c>
      <c r="Y83" s="52">
        <v>35.860525267540865</v>
      </c>
      <c r="Z83" s="52">
        <v>4.4758680290783381</v>
      </c>
      <c r="AA83" s="52">
        <v>6151</v>
      </c>
      <c r="AB83" s="68">
        <v>23746</v>
      </c>
      <c r="AC83" s="68">
        <v>57941</v>
      </c>
      <c r="AD83" s="68">
        <v>87838</v>
      </c>
      <c r="AE83" s="68">
        <v>3710</v>
      </c>
      <c r="AF83" s="52"/>
      <c r="AG83" s="53">
        <f>AVERAGE(AG7,AG10,AG12:AG13,AG16:AG17,AG21,AG23,AG25,AG29,AG34,AG36,AG38:AG39,AG43,AG45:AG48,AG52:AG53,AG55:AG56,AG60,AG62,AG67,AG76:AG77,AG79:AG81)</f>
        <v>3.787096774193548</v>
      </c>
      <c r="AH83" s="53">
        <f>AVERAGE(AH7,AH10,AH12:AH13,AH16:AH17,AH21,AH23,AH25,AH29,AH34,AH36,AH38:AH39,AH43,AH45:AH48,AH52:AH53,AH55:AH56,AH60,AH62,AH67,AH76:AH77,AH79:AH81)</f>
        <v>17.716129032258063</v>
      </c>
      <c r="AI83" s="52">
        <f>AVERAGE(AI7,AI10,AI12:AI13,AI16:AI17,AI21,AI23,AI25,AI29,AI34,AI36,AI38:AI39,AI43,AI45:AI48,AI52:AI53,AI55:AI56,AI60,AI62,AI67,AI76:AI77,AI79:AI81)</f>
        <v>7.405966794137564</v>
      </c>
      <c r="AJ83" s="53">
        <f>AVERAGE(AJ7,AJ10,AJ12:AJ13,AJ16:AJ17,AJ21,AJ23,AJ25,AJ29,AJ34,AJ36,AJ38:AJ39,AJ43,AJ45:AJ48,AJ52:AJ53,AJ55:AJ56,AJ60,AJ62,AJ67,AJ76:AJ77,AJ79:AJ81)</f>
        <v>3.5578380851827189</v>
      </c>
      <c r="AK83" s="53">
        <v>6.3273493484426542</v>
      </c>
      <c r="AL83" s="53">
        <f>AVERAGE(AL7,AL10,AL12:AL13,AL16:AL17,AL21,AL23,AL25,AL29,AL34,AL36,AL38:AL39,AL43,AL45:AL48,AL52:AL53,AL55:AL56,AL60,AL62,AL67,AL76:AL77,AL79:AL81)</f>
        <v>21.084410893318612</v>
      </c>
      <c r="AM83" s="53">
        <f>AVERAGE(AM7,AM10,AM12:AM13,AM16:AM17,AM21,AM23,AM25,AM29,AM34,AM36,AM38:AM39,AM43,AM45:AM48,AM52:AM53,AM55:AM56,AM60,AM62,AM67,AM76:AM77,AM79:AM81)</f>
        <v>9.4889317053000841</v>
      </c>
      <c r="AN83" s="53">
        <v>39.926821054420017</v>
      </c>
      <c r="AO83" s="53">
        <f>AVERAGE(AO7,AO10,AO12:AO13,AO16:AO17,AO21,AO23,AO25,AO29,AO34,AO36,AO38:AO39,AO43,AO45:AO48,AO52:AO53,AO55:AO56,AO60,AO62,AO67,AO76:AO77,AO79:AO81)</f>
        <v>49.481801722251561</v>
      </c>
      <c r="AP83" s="53"/>
      <c r="AQ83" s="53">
        <f>AVERAGE(AQ7,AQ10,AQ12:AQ13,AQ16:AQ17,AQ21,AQ23,AQ25,AQ29,AQ34,AQ36,AQ38:AQ39,AQ43,AQ45:AQ48,AQ52:AQ53,AQ55:AQ56,AQ60,AQ62,AQ67,AQ76:AQ77,AQ79:AQ81)</f>
        <v>9.4889317053000841</v>
      </c>
      <c r="AR83" s="53">
        <v>4.2</v>
      </c>
      <c r="AS83" s="53">
        <f>AVERAGE(AS7,AS10,AS12:AS13,AS16:AS17,AS21,AS23,AS25,AS29,AS34,AS36,AS38:AS39,AS43,AS45:AS48,AS52:AS53,AS55:AS56,AS60,AS62,AS67,AS76:AS77,AS79:AS81)</f>
        <v>43.220340495897851</v>
      </c>
      <c r="AT83" s="53">
        <v>22.135290971195602</v>
      </c>
      <c r="AU83" s="53">
        <v>8.4970204700647898</v>
      </c>
      <c r="AV83" s="53"/>
      <c r="AW83" s="53"/>
      <c r="AX83" s="53"/>
      <c r="AY83" s="53"/>
      <c r="AZ83" s="53"/>
      <c r="BA83" s="52">
        <v>841.00932862453988</v>
      </c>
      <c r="BB83" s="53">
        <v>684.39828816541149</v>
      </c>
      <c r="BC83" s="53">
        <v>1034.5324089594769</v>
      </c>
      <c r="BD83" s="53">
        <v>596</v>
      </c>
      <c r="BE83" s="53">
        <v>1017</v>
      </c>
      <c r="BF83" s="53">
        <v>15</v>
      </c>
      <c r="BG83" s="54">
        <v>5.086704006070109</v>
      </c>
      <c r="BH83" s="53"/>
      <c r="BI83" s="53"/>
      <c r="BJ83" s="53"/>
      <c r="BK83" s="53">
        <v>67.72109282998936</v>
      </c>
      <c r="BL83" s="53">
        <v>2.3748066954932519</v>
      </c>
      <c r="BM83" s="53">
        <v>6.3</v>
      </c>
      <c r="BN83" s="53">
        <v>8.8516165580868371</v>
      </c>
      <c r="BO83" s="53">
        <v>13.7</v>
      </c>
      <c r="BP83" s="53">
        <v>0.27050925647492075</v>
      </c>
      <c r="BQ83" s="53">
        <v>4.8990498212785143</v>
      </c>
      <c r="BR83" s="53"/>
      <c r="BS83" s="53"/>
      <c r="BT83" s="53"/>
      <c r="BU83" s="53">
        <v>20.999876129032256</v>
      </c>
      <c r="BV83" s="53">
        <v>5.8</v>
      </c>
      <c r="BW83" s="53">
        <v>6.9480555131920081</v>
      </c>
      <c r="BX83" s="53">
        <v>7.8561740633419754</v>
      </c>
      <c r="BY83" s="53">
        <v>2.4924609831731992</v>
      </c>
      <c r="BZ83" s="53">
        <v>0.67292969345737375</v>
      </c>
      <c r="CA83" s="53">
        <v>4.4719434700828637</v>
      </c>
      <c r="CB83" s="53">
        <v>3.3317472421330896</v>
      </c>
      <c r="CC83" s="53">
        <v>1.1982105637740836</v>
      </c>
      <c r="CD83" s="53">
        <v>8.098724009963906</v>
      </c>
      <c r="CE83" s="58">
        <v>23.298888064516131</v>
      </c>
      <c r="CF83" s="58"/>
      <c r="CG83" s="58"/>
      <c r="CH83" s="58"/>
      <c r="CI83" s="58"/>
      <c r="CJ83" s="58"/>
      <c r="CK83" s="58"/>
      <c r="CL83" s="58"/>
      <c r="CM83" s="58"/>
      <c r="CN83" s="58"/>
      <c r="CO83" s="53">
        <v>43.82322580645161</v>
      </c>
      <c r="CP83" s="53">
        <v>5.2574193548387083</v>
      </c>
      <c r="CQ83" s="53">
        <v>15.21935483870968</v>
      </c>
      <c r="CR83" s="53">
        <v>9.1193548387096754</v>
      </c>
      <c r="CS83" s="53">
        <v>5.8868295862068969</v>
      </c>
      <c r="CT83" s="53">
        <v>2.6667741935483877</v>
      </c>
      <c r="CU83" s="53">
        <v>18.20337864516129</v>
      </c>
      <c r="CV83" s="53">
        <v>59.627741935483883</v>
      </c>
      <c r="CW83" s="53">
        <v>11.202443161290322</v>
      </c>
      <c r="CX83" s="53">
        <v>199.26291290129146</v>
      </c>
      <c r="CY83" s="89">
        <v>7760</v>
      </c>
      <c r="CZ83" s="89">
        <v>4700.0443284243711</v>
      </c>
      <c r="DA83" s="89">
        <v>1174.3318877732511</v>
      </c>
      <c r="DB83" s="89">
        <v>441.29063732078066</v>
      </c>
      <c r="DC83" s="93">
        <v>607</v>
      </c>
      <c r="DD83" s="53">
        <v>44.5</v>
      </c>
      <c r="DE83" s="53"/>
      <c r="DF83" s="53"/>
      <c r="DG83" s="53"/>
      <c r="DH83" s="53"/>
      <c r="DI83" s="89">
        <v>921699.71046805731</v>
      </c>
      <c r="DJ83" s="53">
        <v>60.801829829093322</v>
      </c>
      <c r="DK83" s="53">
        <v>51.031679695822476</v>
      </c>
      <c r="DL83" s="53">
        <f>AVERAGE(DL7,DL10,DL12:DL13,DL16:DL17,DL21,DL23,DL25,DL29,DL34,DL36,DL38:DL39,DL43,DL45:DL48,DL52:DL53,DL55:DL56,DL60,DL62,DL67,DL76:DL77,DL79:DL81)</f>
        <v>17.716129032258063</v>
      </c>
      <c r="DM83" s="53">
        <f>AVERAGE(DM7,DM10,DM12:DM13,DM16:DM17,DM21,DM23,DM25,DM29,DM34,DM36,DM38:DM39,DM43,DM45:DM48,DM52:DM53,DM55:DM56,DM60,DM62,DM67,DM76:DM77,DM79:DM81)</f>
        <v>12.725806451612904</v>
      </c>
      <c r="DN83" s="53"/>
      <c r="DO83" s="53"/>
      <c r="DP83" s="53"/>
      <c r="DQ83" s="53"/>
      <c r="DR83" s="53"/>
      <c r="DS83" s="89">
        <v>864683.66585149162</v>
      </c>
      <c r="DT83" s="53">
        <v>4.1288689106122556</v>
      </c>
      <c r="DU83" s="53">
        <v>6.3273493484426542</v>
      </c>
      <c r="DV83" s="53">
        <v>9.4889317053000841</v>
      </c>
      <c r="DW83" s="53">
        <v>9.2367053062979974</v>
      </c>
      <c r="DX83" s="53"/>
      <c r="DY83" s="53"/>
      <c r="DZ83" s="53"/>
      <c r="EA83" s="53"/>
      <c r="EB83" s="53"/>
      <c r="EC83" s="53">
        <v>23.851661100670615</v>
      </c>
      <c r="ED83" s="53">
        <v>8.4970204700647898</v>
      </c>
      <c r="EE83" s="53">
        <v>18</v>
      </c>
      <c r="EF83" s="53">
        <v>1.4256727157270994</v>
      </c>
      <c r="EG83" s="53">
        <v>3120.9514559579711</v>
      </c>
      <c r="EH83" s="53">
        <v>1351.0680267896173</v>
      </c>
      <c r="EI83" s="53">
        <v>1446.7148934309607</v>
      </c>
      <c r="EJ83" s="53"/>
      <c r="EK83" s="53"/>
      <c r="EL83" s="53"/>
      <c r="EM83" s="89">
        <v>775348.43579421844</v>
      </c>
      <c r="EN83" s="53">
        <v>76.527435139132109</v>
      </c>
      <c r="EO83" s="53">
        <v>14.684078467153286</v>
      </c>
      <c r="EP83" s="53">
        <v>50.841657995505749</v>
      </c>
      <c r="EQ83" s="53">
        <v>11.303421113599505</v>
      </c>
      <c r="ER83" s="53">
        <v>13.731855316732478</v>
      </c>
      <c r="ES83" s="53">
        <v>22.114409554217634</v>
      </c>
      <c r="ET83" s="53">
        <v>1149.466672721268</v>
      </c>
      <c r="EU83" s="53"/>
      <c r="EV83" s="53"/>
      <c r="EW83" s="42">
        <v>66.5</v>
      </c>
      <c r="EX83" s="42">
        <v>20.100000000000001</v>
      </c>
      <c r="EY83" s="42">
        <v>14.4</v>
      </c>
      <c r="EZ83" s="42">
        <v>4.8499999999999996</v>
      </c>
      <c r="FA83" s="42">
        <v>40.07</v>
      </c>
      <c r="FB83" s="42">
        <v>5</v>
      </c>
      <c r="FC83" s="42">
        <v>79</v>
      </c>
      <c r="FD83" s="42">
        <v>41.4</v>
      </c>
      <c r="FE83" s="42">
        <v>81.2</v>
      </c>
      <c r="FF83" s="42">
        <v>607</v>
      </c>
      <c r="FG83" s="42">
        <v>24.19652222607105</v>
      </c>
      <c r="FH83" s="42">
        <v>6.8072742282215657</v>
      </c>
      <c r="FI83" s="42">
        <v>5.8</v>
      </c>
      <c r="FJ83" s="42">
        <v>3.34</v>
      </c>
      <c r="FK83" s="42">
        <v>73.400000000000006</v>
      </c>
      <c r="FQ83" s="53"/>
      <c r="FR83" s="53"/>
      <c r="FS83" s="53"/>
      <c r="FT83" s="53"/>
      <c r="FU83" s="53"/>
      <c r="FV83" s="53"/>
      <c r="FW83" s="52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2"/>
      <c r="GN83" s="58"/>
      <c r="GO83" s="58"/>
      <c r="GP83" s="58"/>
      <c r="GQ83" s="58"/>
      <c r="GR83" s="53"/>
      <c r="GS83" s="52"/>
      <c r="GT83" s="53"/>
      <c r="HE83" s="59"/>
      <c r="HF83" s="59"/>
      <c r="HG83" s="59"/>
      <c r="HH83" s="59"/>
      <c r="HI83" s="59"/>
      <c r="HJ83" s="59"/>
      <c r="HK83" s="59"/>
      <c r="HL83" s="59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</row>
    <row r="84" spans="1:330" ht="20.25" customHeight="1">
      <c r="A84" s="19">
        <v>81</v>
      </c>
      <c r="B84" s="47" t="s">
        <v>135</v>
      </c>
      <c r="C84">
        <v>6815441</v>
      </c>
      <c r="D84" s="53">
        <v>11</v>
      </c>
      <c r="E84" s="53">
        <v>14.2</v>
      </c>
      <c r="F84" s="53">
        <v>18.260984000000001</v>
      </c>
      <c r="G84" s="53">
        <v>4.7</v>
      </c>
      <c r="H84" s="53">
        <v>22.3</v>
      </c>
      <c r="I84" s="57">
        <v>6.7</v>
      </c>
      <c r="J84" s="53">
        <v>14.181236232109212</v>
      </c>
      <c r="K84" s="52"/>
      <c r="L84" s="52"/>
      <c r="M84" s="52">
        <v>65640</v>
      </c>
      <c r="N84" s="52">
        <v>1.1000000000000001</v>
      </c>
      <c r="O84" s="52">
        <v>40.914378192484705</v>
      </c>
      <c r="P84" s="52">
        <v>6.8745310279866541</v>
      </c>
      <c r="Q84" s="52">
        <v>52.533405889110583</v>
      </c>
      <c r="R84" s="52">
        <v>45.493610765577294</v>
      </c>
      <c r="S84" s="52">
        <v>9.4654317666500134</v>
      </c>
      <c r="T84" s="68">
        <v>619</v>
      </c>
      <c r="U84" s="52"/>
      <c r="V84" s="52"/>
      <c r="W84" s="68">
        <v>1951827</v>
      </c>
      <c r="X84" s="52">
        <v>31.580339690249019</v>
      </c>
      <c r="Y84" s="52">
        <v>29.090263542906698</v>
      </c>
      <c r="Z84" s="52">
        <v>3.5967144415207155</v>
      </c>
      <c r="AA84" s="52">
        <v>7007</v>
      </c>
      <c r="AB84" s="68">
        <v>26003</v>
      </c>
      <c r="AC84" s="68">
        <v>65345</v>
      </c>
      <c r="AD84" s="68">
        <v>98355</v>
      </c>
      <c r="AE84" s="68">
        <v>3744</v>
      </c>
      <c r="AF84" s="52"/>
      <c r="AG84" s="53">
        <f>AVERAGE(AG4:AG83)</f>
        <v>3.4435887096774196</v>
      </c>
      <c r="AH84" s="53">
        <v>19.899999999999999</v>
      </c>
      <c r="AI84" s="52">
        <v>8.6</v>
      </c>
      <c r="AJ84" s="53">
        <v>3.9</v>
      </c>
      <c r="AK84" s="53">
        <v>7.8358536446851463</v>
      </c>
      <c r="AL84" s="53">
        <v>42.745604067816338</v>
      </c>
      <c r="AM84" s="53">
        <v>10.6</v>
      </c>
      <c r="AN84" s="53">
        <v>35.565383407042219</v>
      </c>
      <c r="AO84" s="53">
        <v>44.3</v>
      </c>
      <c r="AP84" s="53"/>
      <c r="AQ84" s="53">
        <v>10.6</v>
      </c>
      <c r="AR84" s="53">
        <v>4</v>
      </c>
      <c r="AS84" s="53">
        <v>39.799999999999997</v>
      </c>
      <c r="AT84" s="53">
        <v>23.294958060119697</v>
      </c>
      <c r="AU84" s="53">
        <v>8.6</v>
      </c>
      <c r="AV84" s="53"/>
      <c r="AW84" s="53"/>
      <c r="AX84" s="53"/>
      <c r="AY84" s="53"/>
      <c r="AZ84" s="53"/>
      <c r="BA84" s="52">
        <v>802.69140014084633</v>
      </c>
      <c r="BB84" s="53">
        <v>662.70927817573011</v>
      </c>
      <c r="BC84" s="53">
        <v>988.11787697424666</v>
      </c>
      <c r="BD84" s="53">
        <v>581</v>
      </c>
      <c r="BE84" s="53">
        <v>1000</v>
      </c>
      <c r="BF84" s="53">
        <v>10.4</v>
      </c>
      <c r="BG84" s="54">
        <v>5.2351983414362833</v>
      </c>
      <c r="BH84" s="53"/>
      <c r="BI84" s="53"/>
      <c r="BJ84" s="53"/>
      <c r="BK84" s="53">
        <v>69.286350437597875</v>
      </c>
      <c r="BL84" s="53">
        <v>2.5817148773931766</v>
      </c>
      <c r="BM84" s="53">
        <v>12.1</v>
      </c>
      <c r="BN84" s="53">
        <v>8.0902610749114441</v>
      </c>
      <c r="BO84" s="53" t="s">
        <v>150</v>
      </c>
      <c r="BP84" s="53">
        <v>0.4</v>
      </c>
      <c r="BQ84" s="53">
        <v>3.5</v>
      </c>
      <c r="BR84" s="53"/>
      <c r="BS84" s="53"/>
      <c r="BT84" s="53"/>
      <c r="BU84" s="53">
        <v>21.4</v>
      </c>
      <c r="BV84" s="53">
        <v>5.5184679745535901</v>
      </c>
      <c r="BW84" s="53">
        <v>8.62817621961171</v>
      </c>
      <c r="BX84" s="53">
        <v>9.0312551001035839</v>
      </c>
      <c r="BY84" s="53">
        <v>2.9837229673693293</v>
      </c>
      <c r="BZ84" s="53">
        <v>0.76470744973171378</v>
      </c>
      <c r="CA84" s="53">
        <v>5.0481449778343253</v>
      </c>
      <c r="CB84" s="53">
        <v>4.0448276206622058</v>
      </c>
      <c r="CC84" s="53">
        <v>1.6172282748077365</v>
      </c>
      <c r="CD84" s="53">
        <v>9.486275933506306</v>
      </c>
      <c r="CE84" s="58">
        <v>23.5</v>
      </c>
      <c r="CF84" s="58"/>
      <c r="CG84" s="58"/>
      <c r="CH84" s="58"/>
      <c r="CI84" s="58"/>
      <c r="CJ84" s="58"/>
      <c r="CK84" s="58"/>
      <c r="CL84" s="58"/>
      <c r="CM84" s="58"/>
      <c r="CN84" s="58"/>
      <c r="CO84" s="53">
        <v>37.906000000000006</v>
      </c>
      <c r="CP84" s="53">
        <v>3.6379999999999995</v>
      </c>
      <c r="CQ84" s="53">
        <v>14.540000000000001</v>
      </c>
      <c r="CR84" s="55">
        <v>13.76</v>
      </c>
      <c r="CS84" s="53">
        <v>5.8654599999999997</v>
      </c>
      <c r="CT84" s="53">
        <v>4.2939999999999996</v>
      </c>
      <c r="CU84" s="53">
        <v>20.9</v>
      </c>
      <c r="CV84" s="53">
        <v>52.31600000000001</v>
      </c>
      <c r="CW84" s="55">
        <v>12</v>
      </c>
      <c r="CX84" s="55">
        <v>198.65028744639363</v>
      </c>
      <c r="CY84" s="89">
        <v>8103</v>
      </c>
      <c r="CZ84" s="89">
        <v>4577.2973458357283</v>
      </c>
      <c r="DA84" s="89">
        <v>1307.1201115232309</v>
      </c>
      <c r="DB84" s="89">
        <v>462.25915535032874</v>
      </c>
      <c r="DC84" s="89">
        <v>698.06194492770169</v>
      </c>
      <c r="DD84" s="53">
        <v>44.9</v>
      </c>
      <c r="DE84" s="58"/>
      <c r="DF84" s="58"/>
      <c r="DG84" s="58"/>
      <c r="DH84" s="58"/>
      <c r="DI84" s="89">
        <v>1222378.9471718057</v>
      </c>
      <c r="DJ84" s="53">
        <v>62.896495698090916</v>
      </c>
      <c r="DK84" s="53">
        <v>49.351309452711028</v>
      </c>
      <c r="DL84" s="53">
        <v>19.899999999999999</v>
      </c>
      <c r="DM84" s="53">
        <v>16.399999999999999</v>
      </c>
      <c r="DN84" s="53"/>
      <c r="DO84" s="53"/>
      <c r="DP84" s="53"/>
      <c r="DQ84" s="53"/>
      <c r="DR84" s="53"/>
      <c r="DS84" s="89">
        <v>1119315.2769095497</v>
      </c>
      <c r="DT84" s="53">
        <v>5.435887954146251</v>
      </c>
      <c r="DU84" s="53">
        <v>7.8358536446851463</v>
      </c>
      <c r="DV84" s="53">
        <v>10.6</v>
      </c>
      <c r="DW84" s="53">
        <v>8.5913543644016688</v>
      </c>
      <c r="DX84" s="53"/>
      <c r="DY84" s="53"/>
      <c r="DZ84" s="53"/>
      <c r="EA84" s="53"/>
      <c r="EB84" s="53"/>
      <c r="EC84" s="53">
        <v>25.090940776225846</v>
      </c>
      <c r="ED84" s="53">
        <v>8.6</v>
      </c>
      <c r="EE84" s="53">
        <v>23</v>
      </c>
      <c r="EF84" s="53">
        <v>1.5070138059330542</v>
      </c>
      <c r="EG84" s="53">
        <v>43.745604067816302</v>
      </c>
      <c r="EH84" s="53">
        <v>44.745604067816302</v>
      </c>
      <c r="EI84" s="53">
        <v>1203.5128126346171</v>
      </c>
      <c r="EJ84" s="53"/>
      <c r="EK84" s="53"/>
      <c r="EL84" s="53"/>
      <c r="EM84" s="89">
        <v>1167658.2631344914</v>
      </c>
      <c r="EN84" s="53">
        <v>76.099999999999994</v>
      </c>
      <c r="EO84" s="53">
        <v>14.887009778198021</v>
      </c>
      <c r="EP84" s="53">
        <v>52.517506136927707</v>
      </c>
      <c r="EQ84" s="53">
        <v>11.096643925082875</v>
      </c>
      <c r="ER84" s="53">
        <v>16.495668034655722</v>
      </c>
      <c r="ES84" s="53">
        <v>20.615402843832033</v>
      </c>
      <c r="ET84" s="53">
        <v>1017</v>
      </c>
      <c r="EU84" s="53"/>
      <c r="EV84" s="53"/>
      <c r="EW84" s="53">
        <v>63</v>
      </c>
      <c r="EX84" s="53">
        <v>23.077328430450937</v>
      </c>
      <c r="EY84" s="53">
        <v>13.39734239399081</v>
      </c>
      <c r="EZ84" s="53">
        <v>5.7545542542338035</v>
      </c>
      <c r="FA84" s="53">
        <v>44.559368559022452</v>
      </c>
      <c r="FB84" s="53">
        <v>2.9538276762789204</v>
      </c>
      <c r="FC84" s="53">
        <v>77.738409258578997</v>
      </c>
      <c r="FD84" s="53">
        <v>42.803428504236443</v>
      </c>
      <c r="FE84" s="53">
        <v>80.912289807726069</v>
      </c>
      <c r="FF84" s="53">
        <v>698.06194492770169</v>
      </c>
      <c r="FG84" s="53">
        <v>18.85018898048904</v>
      </c>
      <c r="FH84" s="53">
        <v>5.6552701687273723</v>
      </c>
      <c r="FI84" s="53">
        <v>10.6</v>
      </c>
      <c r="FJ84" s="53">
        <v>3.7</v>
      </c>
      <c r="FK84" s="53">
        <v>81</v>
      </c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2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64"/>
      <c r="GN84" s="58"/>
      <c r="GO84" s="58"/>
      <c r="GP84" s="58"/>
      <c r="GQ84" s="58"/>
      <c r="GR84" s="53"/>
      <c r="GS84" s="52"/>
      <c r="GT84" s="53"/>
      <c r="GU84" s="53"/>
      <c r="GV84" s="53"/>
      <c r="GW84" s="53"/>
      <c r="GX84" s="53"/>
      <c r="GY84" s="53"/>
      <c r="GZ84" s="53"/>
      <c r="HA84" s="53"/>
      <c r="HB84" s="53"/>
      <c r="HC84" s="53"/>
      <c r="HD84" s="53"/>
      <c r="HE84" s="59"/>
      <c r="HF84" s="59"/>
      <c r="HG84" s="59"/>
      <c r="HH84" s="59"/>
      <c r="HI84" s="59"/>
      <c r="HJ84" s="59"/>
      <c r="HK84" s="59"/>
      <c r="HL84" s="59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</row>
    <row r="85" spans="1:330" s="72" customFormat="1" ht="54" customHeight="1">
      <c r="A85" s="71"/>
      <c r="B85" s="71"/>
      <c r="C85" s="72" t="s">
        <v>224</v>
      </c>
      <c r="D85" s="73" t="s">
        <v>229</v>
      </c>
      <c r="E85" s="73" t="s">
        <v>229</v>
      </c>
      <c r="F85" s="73" t="s">
        <v>229</v>
      </c>
      <c r="G85" s="73" t="s">
        <v>229</v>
      </c>
      <c r="H85" s="73" t="s">
        <v>229</v>
      </c>
      <c r="I85" s="73" t="s">
        <v>229</v>
      </c>
      <c r="J85" s="73" t="s">
        <v>225</v>
      </c>
      <c r="K85" s="73"/>
      <c r="L85" s="73"/>
      <c r="M85" s="73" t="s">
        <v>225</v>
      </c>
      <c r="N85" s="73" t="s">
        <v>225</v>
      </c>
      <c r="O85" s="73" t="s">
        <v>225</v>
      </c>
      <c r="P85" s="73" t="s">
        <v>225</v>
      </c>
      <c r="Q85" s="73" t="s">
        <v>225</v>
      </c>
      <c r="R85" s="73" t="s">
        <v>225</v>
      </c>
      <c r="S85" s="73" t="s">
        <v>225</v>
      </c>
      <c r="T85" s="90" t="s">
        <v>225</v>
      </c>
      <c r="U85" s="73"/>
      <c r="V85" s="73"/>
      <c r="W85" s="73" t="s">
        <v>225</v>
      </c>
      <c r="X85" s="73" t="s">
        <v>225</v>
      </c>
      <c r="Y85" s="73" t="s">
        <v>225</v>
      </c>
      <c r="Z85" s="73" t="s">
        <v>225</v>
      </c>
      <c r="AA85" s="73" t="s">
        <v>227</v>
      </c>
      <c r="AB85" s="73" t="s">
        <v>227</v>
      </c>
      <c r="AC85" s="73" t="s">
        <v>227</v>
      </c>
      <c r="AD85" s="73" t="s">
        <v>227</v>
      </c>
      <c r="AE85" s="73" t="s">
        <v>227</v>
      </c>
      <c r="AF85" s="73"/>
      <c r="AG85" s="73" t="s">
        <v>225</v>
      </c>
      <c r="AH85" s="73" t="s">
        <v>225</v>
      </c>
      <c r="AI85" s="73" t="s">
        <v>228</v>
      </c>
      <c r="AJ85" s="73" t="s">
        <v>228</v>
      </c>
      <c r="AK85" s="73" t="s">
        <v>225</v>
      </c>
      <c r="AL85" s="73" t="s">
        <v>225</v>
      </c>
      <c r="AM85" s="73" t="s">
        <v>225</v>
      </c>
      <c r="AN85" s="73" t="s">
        <v>225</v>
      </c>
      <c r="AO85" s="73" t="s">
        <v>225</v>
      </c>
      <c r="AP85" s="73"/>
      <c r="AQ85" s="73" t="s">
        <v>225</v>
      </c>
      <c r="AR85" s="73" t="s">
        <v>235</v>
      </c>
      <c r="AS85" s="73" t="s">
        <v>225</v>
      </c>
      <c r="AT85" s="73" t="s">
        <v>225</v>
      </c>
      <c r="AU85" s="73" t="s">
        <v>225</v>
      </c>
      <c r="AV85" s="73"/>
      <c r="AW85" s="73"/>
      <c r="AX85" s="73"/>
      <c r="AY85" s="73"/>
      <c r="AZ85" s="73"/>
      <c r="BA85" s="73" t="s">
        <v>225</v>
      </c>
      <c r="BB85" s="73" t="s">
        <v>225</v>
      </c>
      <c r="BC85" s="73" t="s">
        <v>225</v>
      </c>
      <c r="BD85" s="73" t="s">
        <v>289</v>
      </c>
      <c r="BE85" s="73" t="s">
        <v>225</v>
      </c>
      <c r="BF85" s="73" t="s">
        <v>225</v>
      </c>
      <c r="BG85" s="73" t="s">
        <v>259</v>
      </c>
      <c r="BH85" s="73"/>
      <c r="BI85" s="73"/>
      <c r="BJ85" s="73"/>
      <c r="BK85" s="73" t="s">
        <v>225</v>
      </c>
      <c r="BL85" s="73" t="s">
        <v>225</v>
      </c>
      <c r="BM85" s="73" t="s">
        <v>230</v>
      </c>
      <c r="BN85" s="73" t="s">
        <v>290</v>
      </c>
      <c r="BO85" s="73" t="s">
        <v>225</v>
      </c>
      <c r="BP85" s="73" t="s">
        <v>225</v>
      </c>
      <c r="BQ85" s="73" t="s">
        <v>225</v>
      </c>
      <c r="BR85" s="73"/>
      <c r="BS85" s="73"/>
      <c r="BT85" s="73"/>
      <c r="BU85" s="73" t="s">
        <v>229</v>
      </c>
      <c r="BV85" s="73" t="s">
        <v>225</v>
      </c>
      <c r="BW85" s="73" t="s">
        <v>225</v>
      </c>
      <c r="BX85" s="73" t="s">
        <v>225</v>
      </c>
      <c r="BY85" s="73" t="s">
        <v>225</v>
      </c>
      <c r="BZ85" s="73" t="s">
        <v>225</v>
      </c>
      <c r="CA85" s="73" t="s">
        <v>225</v>
      </c>
      <c r="CB85" s="73" t="s">
        <v>225</v>
      </c>
      <c r="CC85" s="73" t="s">
        <v>225</v>
      </c>
      <c r="CD85" s="73" t="s">
        <v>225</v>
      </c>
      <c r="CE85" s="73" t="s">
        <v>229</v>
      </c>
      <c r="CF85" s="73"/>
      <c r="CG85" s="73"/>
      <c r="CH85" s="73"/>
      <c r="CI85" s="73"/>
      <c r="CJ85" s="73"/>
      <c r="CK85" s="73"/>
      <c r="CL85" s="73"/>
      <c r="CM85" s="73"/>
      <c r="CN85" s="73"/>
      <c r="CO85" s="73" t="s">
        <v>226</v>
      </c>
      <c r="CP85" s="73" t="s">
        <v>226</v>
      </c>
      <c r="CQ85" s="73" t="s">
        <v>226</v>
      </c>
      <c r="CR85" s="73" t="s">
        <v>226</v>
      </c>
      <c r="CS85" s="73" t="s">
        <v>330</v>
      </c>
      <c r="CT85" s="73" t="s">
        <v>226</v>
      </c>
      <c r="CU85" s="73" t="s">
        <v>330</v>
      </c>
      <c r="CV85" s="73" t="s">
        <v>226</v>
      </c>
      <c r="CW85" s="73" t="s">
        <v>330</v>
      </c>
      <c r="CX85" s="73" t="s">
        <v>329</v>
      </c>
      <c r="CY85" s="90" t="s">
        <v>231</v>
      </c>
      <c r="CZ85" s="90" t="s">
        <v>231</v>
      </c>
      <c r="DA85" s="90" t="s">
        <v>231</v>
      </c>
      <c r="DB85" s="90" t="s">
        <v>231</v>
      </c>
      <c r="DC85" s="90" t="s">
        <v>236</v>
      </c>
      <c r="DD85" s="73" t="s">
        <v>293</v>
      </c>
      <c r="DE85" s="73"/>
      <c r="DF85" s="73"/>
      <c r="DG85" s="73"/>
      <c r="DH85" s="73"/>
      <c r="DI85" s="73" t="s">
        <v>303</v>
      </c>
      <c r="DJ85" s="73" t="s">
        <v>334</v>
      </c>
      <c r="DK85" s="73" t="s">
        <v>334</v>
      </c>
      <c r="DL85" s="73" t="s">
        <v>233</v>
      </c>
      <c r="DM85" s="73" t="s">
        <v>232</v>
      </c>
      <c r="DN85" s="73"/>
      <c r="DO85" s="73"/>
      <c r="DP85" s="73"/>
      <c r="DQ85" s="73"/>
      <c r="DR85" s="73"/>
      <c r="DS85" s="73" t="s">
        <v>303</v>
      </c>
      <c r="DT85" s="73" t="s">
        <v>225</v>
      </c>
      <c r="DU85" s="73" t="s">
        <v>225</v>
      </c>
      <c r="DV85" s="73" t="s">
        <v>225</v>
      </c>
      <c r="DW85" s="73" t="s">
        <v>225</v>
      </c>
      <c r="DX85" s="73"/>
      <c r="DY85" s="73"/>
      <c r="DZ85" s="73"/>
      <c r="EA85" s="73"/>
      <c r="EB85" s="73"/>
      <c r="EC85" s="73" t="s">
        <v>225</v>
      </c>
      <c r="ED85" s="73" t="s">
        <v>225</v>
      </c>
      <c r="EE85" s="73" t="s">
        <v>234</v>
      </c>
      <c r="EF85" s="73" t="s">
        <v>225</v>
      </c>
      <c r="EG85" s="73" t="s">
        <v>225</v>
      </c>
      <c r="EH85" s="73" t="s">
        <v>225</v>
      </c>
      <c r="EI85" s="73" t="s">
        <v>225</v>
      </c>
      <c r="EJ85" s="73"/>
      <c r="EK85" s="73"/>
      <c r="EL85" s="73"/>
      <c r="EM85" s="73" t="s">
        <v>303</v>
      </c>
      <c r="EN85" s="73" t="s">
        <v>225</v>
      </c>
      <c r="EO85" s="73" t="s">
        <v>225</v>
      </c>
      <c r="EP85" s="73" t="s">
        <v>259</v>
      </c>
      <c r="EQ85" s="73" t="s">
        <v>225</v>
      </c>
      <c r="ER85" s="73" t="s">
        <v>225</v>
      </c>
      <c r="ES85" s="73" t="s">
        <v>225</v>
      </c>
      <c r="ET85" s="73" t="s">
        <v>225</v>
      </c>
      <c r="EU85" s="73"/>
      <c r="EV85" s="73"/>
      <c r="EW85" s="73" t="s">
        <v>225</v>
      </c>
      <c r="EX85" s="73" t="s">
        <v>225</v>
      </c>
      <c r="EY85" s="73" t="s">
        <v>225</v>
      </c>
      <c r="EZ85" s="73" t="s">
        <v>225</v>
      </c>
      <c r="FA85" s="73" t="s">
        <v>225</v>
      </c>
      <c r="FB85" s="73" t="s">
        <v>225</v>
      </c>
      <c r="FC85" s="73" t="s">
        <v>225</v>
      </c>
      <c r="FD85" s="73" t="s">
        <v>225</v>
      </c>
      <c r="FE85" s="73" t="s">
        <v>225</v>
      </c>
      <c r="FF85" s="73" t="s">
        <v>236</v>
      </c>
      <c r="FG85" s="73" t="s">
        <v>225</v>
      </c>
      <c r="FH85" s="73" t="s">
        <v>225</v>
      </c>
      <c r="FI85" s="73" t="s">
        <v>225</v>
      </c>
      <c r="FJ85" s="73" t="s">
        <v>225</v>
      </c>
      <c r="FK85" s="73" t="s">
        <v>225</v>
      </c>
      <c r="FL85" s="73"/>
      <c r="FM85" s="73"/>
      <c r="FN85" s="73"/>
      <c r="FO85" s="73"/>
      <c r="FP85" s="73"/>
      <c r="FQ85" s="73"/>
      <c r="FR85" s="73"/>
      <c r="FS85" s="73"/>
      <c r="FT85" s="73"/>
      <c r="FU85" s="73"/>
      <c r="FV85" s="73"/>
      <c r="FW85" s="73"/>
      <c r="FX85" s="73"/>
      <c r="FY85" s="73"/>
      <c r="FZ85" s="73"/>
      <c r="GA85" s="73"/>
      <c r="GB85" s="73"/>
      <c r="GC85" s="73"/>
      <c r="GD85" s="73"/>
      <c r="GE85" s="73"/>
      <c r="GF85" s="73"/>
      <c r="GG85" s="73"/>
      <c r="GH85" s="73"/>
      <c r="GI85" s="73"/>
      <c r="GJ85" s="73"/>
      <c r="GK85" s="73"/>
      <c r="GL85" s="73"/>
      <c r="GM85" s="73"/>
      <c r="GN85" s="73"/>
      <c r="GO85" s="73"/>
      <c r="GP85" s="73"/>
      <c r="GQ85" s="73"/>
      <c r="GR85" s="73"/>
      <c r="GS85" s="73"/>
      <c r="GT85" s="73"/>
      <c r="GU85" s="73"/>
      <c r="GV85" s="73"/>
      <c r="GW85" s="73"/>
      <c r="GX85" s="73"/>
      <c r="GY85" s="73"/>
      <c r="GZ85" s="73"/>
      <c r="HA85" s="73"/>
      <c r="HB85" s="73"/>
      <c r="HC85" s="73"/>
      <c r="HD85" s="73"/>
      <c r="HE85" s="71"/>
      <c r="HF85" s="71"/>
      <c r="HG85" s="71"/>
      <c r="HH85" s="71"/>
      <c r="HI85" s="73"/>
      <c r="HJ85" s="73"/>
      <c r="HK85" s="73"/>
      <c r="HL85" s="73"/>
      <c r="HM85" s="73"/>
      <c r="HN85" s="73"/>
      <c r="HO85" s="73"/>
      <c r="HP85" s="73"/>
      <c r="HQ85" s="73"/>
      <c r="HR85" s="73"/>
      <c r="HS85" s="73"/>
      <c r="HT85" s="73"/>
      <c r="HU85" s="73"/>
      <c r="HV85" s="73"/>
      <c r="HW85" s="73"/>
      <c r="HX85" s="73"/>
      <c r="HY85" s="73"/>
      <c r="HZ85" s="73"/>
      <c r="IA85" s="73"/>
      <c r="IB85" s="71"/>
      <c r="IC85" s="71"/>
      <c r="ID85" s="71"/>
      <c r="IE85" s="71"/>
      <c r="IF85" s="71"/>
      <c r="IG85" s="71"/>
      <c r="IH85" s="71"/>
      <c r="II85" s="71"/>
      <c r="IJ85" s="71"/>
      <c r="IK85" s="71"/>
      <c r="IL85" s="71"/>
      <c r="IM85" s="71"/>
      <c r="IN85" s="71"/>
      <c r="IO85" s="71"/>
      <c r="IP85" s="71"/>
      <c r="IQ85" s="71"/>
      <c r="IR85" s="71"/>
      <c r="IS85" s="71"/>
      <c r="IT85" s="71"/>
      <c r="IU85" s="71"/>
      <c r="IV85" s="71"/>
      <c r="IW85" s="71"/>
      <c r="IX85" s="71"/>
      <c r="IY85" s="71"/>
      <c r="IZ85" s="71"/>
      <c r="JA85" s="71"/>
      <c r="JB85" s="71"/>
      <c r="JC85" s="71"/>
      <c r="JD85" s="71"/>
      <c r="JE85" s="71"/>
      <c r="JF85" s="71"/>
      <c r="JG85" s="71"/>
      <c r="JH85" s="71"/>
      <c r="JI85" s="71"/>
      <c r="JJ85" s="71"/>
      <c r="JK85" s="71"/>
      <c r="JL85" s="71"/>
      <c r="JM85" s="71"/>
      <c r="JN85" s="71"/>
      <c r="JO85" s="71"/>
      <c r="JP85" s="71"/>
      <c r="JQ85" s="71"/>
      <c r="JR85" s="71"/>
      <c r="JS85" s="71"/>
      <c r="JT85" s="71"/>
      <c r="JU85" s="71"/>
      <c r="JV85" s="71"/>
      <c r="JW85" s="71"/>
      <c r="JX85" s="71"/>
      <c r="JY85" s="71"/>
      <c r="JZ85" s="71"/>
      <c r="KA85" s="71"/>
      <c r="KB85" s="71"/>
      <c r="KC85" s="71"/>
      <c r="KD85" s="71"/>
      <c r="KE85" s="71"/>
      <c r="KF85" s="71"/>
      <c r="KG85" s="71"/>
      <c r="KH85" s="71"/>
      <c r="KI85" s="71"/>
      <c r="KJ85" s="71"/>
      <c r="KK85" s="71"/>
      <c r="KL85" s="71"/>
      <c r="KM85" s="71"/>
      <c r="KN85" s="71"/>
      <c r="KO85" s="71"/>
      <c r="KP85" s="71"/>
      <c r="KQ85" s="71"/>
      <c r="KR85" s="71"/>
      <c r="KS85" s="71"/>
      <c r="KT85" s="71"/>
      <c r="KU85" s="71"/>
      <c r="KV85" s="71"/>
      <c r="KW85" s="71"/>
      <c r="KX85" s="71"/>
      <c r="KY85" s="71"/>
      <c r="KZ85" s="71"/>
      <c r="LA85" s="71"/>
      <c r="LB85" s="71"/>
      <c r="LC85" s="71"/>
      <c r="LD85" s="71"/>
      <c r="LE85" s="71"/>
      <c r="LF85" s="71"/>
      <c r="LG85" s="71"/>
      <c r="LH85" s="71"/>
      <c r="LI85" s="71"/>
      <c r="LJ85" s="71"/>
      <c r="LK85" s="71"/>
      <c r="LL85" s="71"/>
      <c r="LM85" s="71"/>
      <c r="LN85" s="71"/>
      <c r="LO85" s="71"/>
      <c r="LP85" s="71"/>
      <c r="LQ85" s="71"/>
      <c r="LR85" s="71"/>
    </row>
    <row r="86" spans="1:330" ht="17.25" customHeight="1">
      <c r="A86"/>
      <c r="B86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69"/>
      <c r="U86" s="43"/>
      <c r="V86" s="43"/>
      <c r="W86" s="43"/>
      <c r="X86" s="43"/>
      <c r="Y86" s="43"/>
      <c r="Z86" s="43"/>
      <c r="AA86" s="69"/>
      <c r="AB86" s="69"/>
      <c r="AC86" s="69"/>
      <c r="AD86" s="69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69"/>
      <c r="CZ86" s="69"/>
      <c r="DA86" s="69"/>
      <c r="DB86" s="69"/>
      <c r="DC86" s="69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43"/>
      <c r="EB86" s="43"/>
      <c r="EC86" s="43"/>
      <c r="ED86" s="43"/>
      <c r="EE86" s="43"/>
      <c r="EF86" s="43"/>
      <c r="EG86" s="43"/>
      <c r="EH86" s="43"/>
      <c r="EI86" s="43"/>
      <c r="EJ86" s="43"/>
      <c r="EK86" s="43"/>
      <c r="EL86" s="43"/>
      <c r="EM86" s="43"/>
      <c r="EN86" s="43"/>
      <c r="EO86" s="43"/>
      <c r="EP86" s="43"/>
      <c r="EQ86" s="43"/>
      <c r="ER86" s="43"/>
      <c r="ES86" s="43"/>
      <c r="ET86" s="43"/>
      <c r="EU86" s="43"/>
      <c r="EV86" s="43"/>
      <c r="EW86" s="43"/>
      <c r="EX86" s="43"/>
      <c r="EY86" s="43"/>
      <c r="EZ86" s="43"/>
      <c r="FA86" s="43"/>
      <c r="FB86" s="43"/>
      <c r="FC86" s="43"/>
      <c r="FD86" s="43"/>
      <c r="FE86" s="43"/>
      <c r="FF86" s="43"/>
      <c r="FG86" s="43"/>
      <c r="FH86" s="43"/>
      <c r="FI86" s="43"/>
      <c r="FJ86" s="43"/>
      <c r="FK86" s="43"/>
      <c r="FL86" s="43"/>
      <c r="FM86" s="43"/>
      <c r="FN86" s="43"/>
      <c r="FO86" s="43"/>
      <c r="FP86" s="43"/>
      <c r="FQ86" s="43"/>
      <c r="FR86" s="43"/>
      <c r="FS86" s="43"/>
      <c r="FT86" s="43"/>
      <c r="FU86" s="43"/>
      <c r="FV86" s="43"/>
      <c r="FW86" s="43"/>
      <c r="FX86" s="43"/>
      <c r="FY86" s="43"/>
      <c r="FZ86" s="43"/>
      <c r="GA86" s="43"/>
      <c r="GB86" s="43"/>
      <c r="GC86" s="43"/>
      <c r="GD86" s="43"/>
      <c r="GE86" s="43"/>
      <c r="GF86" s="43"/>
      <c r="GG86" s="43"/>
      <c r="GH86" s="43"/>
      <c r="GI86" s="43"/>
      <c r="GJ86" s="43"/>
      <c r="GK86" s="43"/>
      <c r="GL86" s="43"/>
      <c r="GM86" s="43"/>
      <c r="GN86" s="43"/>
      <c r="GO86" s="43"/>
      <c r="GP86" s="43"/>
      <c r="GQ86" s="43"/>
      <c r="GR86" s="43"/>
      <c r="GS86" s="43"/>
      <c r="GT86" s="43"/>
      <c r="GU86" s="43"/>
      <c r="GV86" s="43"/>
      <c r="GW86" s="43"/>
      <c r="GX86" s="43"/>
      <c r="GY86" s="43"/>
      <c r="GZ86" s="43"/>
      <c r="HA86" s="43"/>
      <c r="HB86" s="43"/>
      <c r="HC86" s="43"/>
      <c r="HD86" s="43"/>
      <c r="HE86"/>
      <c r="HF86"/>
      <c r="HG86"/>
      <c r="HH86"/>
      <c r="HI86" s="43"/>
      <c r="HJ86" s="43"/>
      <c r="HK86" s="43"/>
      <c r="HL86" s="43"/>
      <c r="HM86" s="43"/>
      <c r="HN86" s="43"/>
      <c r="HO86" s="43"/>
      <c r="HP86" s="43"/>
      <c r="HQ86" s="43"/>
      <c r="HR86" s="43"/>
      <c r="HS86" s="43"/>
      <c r="HT86" s="43"/>
      <c r="HU86" s="43"/>
      <c r="HV86" s="43"/>
      <c r="HW86" s="43"/>
      <c r="HX86" s="43"/>
      <c r="HY86" s="43"/>
      <c r="HZ86" s="43"/>
      <c r="IA86" s="43"/>
    </row>
    <row r="87" spans="1:330" ht="17.25" customHeight="1">
      <c r="A87"/>
      <c r="B87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69"/>
      <c r="U87" s="43"/>
      <c r="V87" s="43"/>
      <c r="W87" s="43"/>
      <c r="X87" s="43"/>
      <c r="Y87" s="43"/>
      <c r="Z87" s="43"/>
      <c r="AA87" s="69"/>
      <c r="AB87" s="69"/>
      <c r="AC87" s="69"/>
      <c r="AD87" s="69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69"/>
      <c r="CZ87" s="69"/>
      <c r="DA87" s="69"/>
      <c r="DB87" s="69"/>
      <c r="DC87" s="69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D87" s="43"/>
      <c r="EE87" s="43"/>
      <c r="EF87" s="43"/>
      <c r="EG87" s="17"/>
      <c r="EH87" s="60"/>
      <c r="EI87" s="43"/>
      <c r="EJ87" s="43"/>
      <c r="EK87" s="43"/>
      <c r="EL87" s="43"/>
      <c r="EM87" s="43"/>
      <c r="EN87" s="43"/>
      <c r="EO87" s="43"/>
      <c r="EP87" s="43"/>
      <c r="EQ87" s="43"/>
      <c r="ER87" s="43"/>
      <c r="ES87" s="43"/>
      <c r="ET87" s="43"/>
      <c r="EU87" s="43"/>
      <c r="EV87" s="43"/>
      <c r="EW87" s="43"/>
      <c r="EX87" s="43"/>
      <c r="EY87" s="43"/>
      <c r="EZ87" s="43"/>
      <c r="FA87" s="43"/>
      <c r="FB87" s="43"/>
      <c r="FC87" s="43"/>
      <c r="FD87" s="43"/>
      <c r="FE87" s="43"/>
      <c r="FF87" s="43"/>
      <c r="FG87" s="43"/>
      <c r="FH87" s="43"/>
      <c r="FI87" s="43"/>
      <c r="FJ87" s="43"/>
      <c r="FK87" s="43"/>
      <c r="FL87" s="43"/>
      <c r="FM87" s="43"/>
      <c r="FN87" s="43"/>
      <c r="FO87" s="43"/>
      <c r="FP87" s="43"/>
      <c r="FQ87" s="43"/>
      <c r="FR87" s="43"/>
      <c r="FS87" s="43"/>
      <c r="FT87" s="43"/>
      <c r="FU87" s="43"/>
      <c r="FV87" s="43"/>
      <c r="FW87" s="43"/>
      <c r="FX87" s="43"/>
      <c r="FY87" s="43"/>
      <c r="FZ87" s="43"/>
      <c r="GA87" s="43"/>
      <c r="GB87" s="43"/>
      <c r="GC87" s="43"/>
      <c r="GD87" s="43"/>
      <c r="GE87" s="43"/>
      <c r="GF87" s="43"/>
      <c r="GG87" s="43"/>
      <c r="GH87" s="43"/>
      <c r="GI87" s="43"/>
      <c r="GJ87" s="43"/>
      <c r="GK87" s="43"/>
      <c r="GL87" s="43"/>
      <c r="GN87" s="43"/>
      <c r="GO87" s="43"/>
      <c r="GP87" s="43"/>
      <c r="GQ87" s="43"/>
      <c r="GR87" s="43"/>
      <c r="GT87" s="43"/>
      <c r="GU87" s="43"/>
      <c r="GV87" s="43"/>
      <c r="GW87" s="43"/>
      <c r="GX87" s="43"/>
      <c r="GY87" s="43"/>
      <c r="GZ87" s="43"/>
      <c r="HA87" s="43"/>
      <c r="HB87" s="43"/>
      <c r="HC87" s="43"/>
      <c r="HD87" s="43"/>
      <c r="HE87"/>
      <c r="HF87"/>
      <c r="HG87"/>
      <c r="HH87"/>
      <c r="HI87" s="43"/>
      <c r="HJ87" s="43"/>
      <c r="HK87" s="43"/>
      <c r="HL87" s="43"/>
      <c r="HM87" s="43"/>
      <c r="HN87" s="43"/>
      <c r="HO87" s="43"/>
      <c r="HP87" s="43"/>
      <c r="HQ87" s="43"/>
      <c r="HR87" s="43"/>
      <c r="HS87" s="43"/>
      <c r="HT87" s="43"/>
      <c r="HU87" s="43"/>
      <c r="HV87" s="43"/>
      <c r="HW87" s="43"/>
      <c r="HX87" s="43"/>
      <c r="HY87" s="43"/>
      <c r="HZ87" s="43"/>
      <c r="IA87" s="43"/>
    </row>
    <row r="88" spans="1:330" ht="17.25" customHeight="1">
      <c r="A88"/>
      <c r="B88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69"/>
      <c r="U88" s="43"/>
      <c r="V88" s="43"/>
      <c r="W88" s="43"/>
      <c r="X88" s="43"/>
      <c r="Y88" s="43"/>
      <c r="Z88" s="43"/>
      <c r="AA88" s="69"/>
      <c r="AB88" s="69"/>
      <c r="AC88" s="69"/>
      <c r="AD88" s="69"/>
      <c r="AE88" s="43"/>
      <c r="AF88" s="43"/>
      <c r="AG88" s="43"/>
      <c r="AH88" s="43"/>
      <c r="AI88" s="43"/>
      <c r="AJ88" s="43"/>
      <c r="AK88" s="60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69"/>
      <c r="CZ88" s="69"/>
      <c r="DA88" s="69"/>
      <c r="DB88" s="69"/>
      <c r="DC88" s="69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/>
      <c r="HF88"/>
      <c r="HG88"/>
      <c r="HH88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</row>
    <row r="89" spans="1:330" ht="17.25" customHeight="1">
      <c r="A89"/>
      <c r="B89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69"/>
      <c r="U89" s="43"/>
      <c r="V89" s="43"/>
      <c r="W89" s="43"/>
      <c r="X89" s="43"/>
      <c r="Y89" s="43"/>
      <c r="Z89" s="43"/>
      <c r="AA89" s="69"/>
      <c r="AB89" s="69"/>
      <c r="AC89" s="69"/>
      <c r="AD89" s="69"/>
      <c r="AE89" s="43"/>
      <c r="AF89" s="43"/>
      <c r="AG89" s="43"/>
      <c r="AH89" s="43"/>
      <c r="AI89" s="43"/>
      <c r="AJ89" s="43"/>
      <c r="AK89" s="60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69"/>
      <c r="CZ89" s="69"/>
      <c r="DA89" s="69"/>
      <c r="DB89" s="69"/>
      <c r="DC89" s="69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/>
      <c r="HF89"/>
      <c r="HG89"/>
      <c r="HH89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</row>
    <row r="90" spans="1:330" ht="17.25" customHeight="1">
      <c r="A90"/>
      <c r="B90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69"/>
      <c r="U90" s="43"/>
      <c r="V90" s="43"/>
      <c r="W90" s="43"/>
      <c r="X90" s="43"/>
      <c r="Y90" s="43"/>
      <c r="Z90" s="43"/>
      <c r="AA90" s="69"/>
      <c r="AB90" s="69"/>
      <c r="AC90" s="69"/>
      <c r="AD90" s="69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69"/>
      <c r="CZ90" s="69"/>
      <c r="DA90" s="69"/>
      <c r="DB90" s="69"/>
      <c r="DC90" s="69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/>
      <c r="HF90"/>
      <c r="HG90"/>
      <c r="HH90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</row>
    <row r="91" spans="1:330" ht="17.25" customHeight="1">
      <c r="A91"/>
      <c r="B91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69"/>
      <c r="U91" s="43"/>
      <c r="V91" s="43"/>
      <c r="W91" s="43"/>
      <c r="X91" s="43"/>
      <c r="Y91" s="43"/>
      <c r="Z91" s="43"/>
      <c r="AA91" s="69"/>
      <c r="AB91" s="69"/>
      <c r="AC91" s="69"/>
      <c r="AD91" s="69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69"/>
      <c r="CZ91" s="69"/>
      <c r="DA91" s="69"/>
      <c r="DB91" s="69"/>
      <c r="DC91" s="69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/>
      <c r="HF91"/>
      <c r="HG91"/>
      <c r="HH91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</row>
    <row r="92" spans="1:330" ht="17.25" customHeight="1">
      <c r="A92"/>
      <c r="B92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69"/>
      <c r="U92" s="43"/>
      <c r="V92" s="43"/>
      <c r="W92" s="43"/>
      <c r="X92" s="43"/>
      <c r="Y92" s="43"/>
      <c r="Z92" s="43"/>
      <c r="AA92" s="69"/>
      <c r="AB92" s="69"/>
      <c r="AC92" s="69"/>
      <c r="AD92" s="69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69"/>
      <c r="CZ92" s="69"/>
      <c r="DA92" s="69"/>
      <c r="DB92" s="69"/>
      <c r="DC92" s="69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/>
      <c r="HF92"/>
      <c r="HG92"/>
      <c r="HH92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</row>
    <row r="93" spans="1:330" ht="17.25" customHeight="1">
      <c r="A93"/>
      <c r="B9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69"/>
      <c r="U93" s="43"/>
      <c r="V93" s="43"/>
      <c r="W93" s="43"/>
      <c r="X93" s="43"/>
      <c r="Y93" s="43"/>
      <c r="Z93" s="43"/>
      <c r="AA93" s="69"/>
      <c r="AB93" s="69"/>
      <c r="AC93" s="69"/>
      <c r="AD93" s="69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69"/>
      <c r="CZ93" s="69"/>
      <c r="DA93" s="69"/>
      <c r="DB93" s="69"/>
      <c r="DC93" s="69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/>
      <c r="HF93"/>
      <c r="HG93"/>
      <c r="HH9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</row>
    <row r="94" spans="1:330" ht="17.25" customHeight="1">
      <c r="A94"/>
      <c r="B94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69"/>
      <c r="U94" s="43"/>
      <c r="V94" s="43"/>
      <c r="W94" s="43"/>
      <c r="X94" s="43"/>
      <c r="Y94" s="43"/>
      <c r="Z94" s="43"/>
      <c r="AA94" s="69"/>
      <c r="AB94" s="69"/>
      <c r="AC94" s="69"/>
      <c r="AD94" s="69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69"/>
      <c r="CZ94" s="69"/>
      <c r="DA94" s="69"/>
      <c r="DB94" s="69"/>
      <c r="DC94" s="69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/>
      <c r="HF94"/>
      <c r="HG94"/>
      <c r="HH94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</row>
    <row r="95" spans="1:330" ht="17.25" customHeight="1">
      <c r="A95"/>
      <c r="B95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69"/>
      <c r="U95" s="43"/>
      <c r="V95" s="43"/>
      <c r="W95" s="43"/>
      <c r="X95" s="43"/>
      <c r="Y95" s="43"/>
      <c r="Z95" s="43"/>
      <c r="AA95" s="69"/>
      <c r="AB95" s="69"/>
      <c r="AC95" s="69"/>
      <c r="AD95" s="69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69"/>
      <c r="CZ95" s="69"/>
      <c r="DA95" s="69"/>
      <c r="DB95" s="69"/>
      <c r="DC95" s="69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/>
      <c r="HF95"/>
      <c r="HG95"/>
      <c r="HH95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</row>
    <row r="96" spans="1:330" ht="17.25" customHeight="1">
      <c r="A96"/>
      <c r="B96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69"/>
      <c r="U96" s="43"/>
      <c r="V96" s="43"/>
      <c r="W96" s="43"/>
      <c r="X96" s="43"/>
      <c r="Y96" s="43"/>
      <c r="Z96" s="43"/>
      <c r="AA96" s="69"/>
      <c r="AB96" s="69"/>
      <c r="AC96" s="69"/>
      <c r="AD96" s="69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69"/>
      <c r="CZ96" s="69"/>
      <c r="DA96" s="69"/>
      <c r="DB96" s="69"/>
      <c r="DC96" s="69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/>
      <c r="HF96"/>
      <c r="HG96"/>
      <c r="HH96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</row>
    <row r="97" spans="1:235" ht="17.25" customHeight="1">
      <c r="A97"/>
      <c r="B97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69"/>
      <c r="U97" s="43"/>
      <c r="V97" s="43"/>
      <c r="W97" s="43"/>
      <c r="X97" s="43"/>
      <c r="Y97" s="43"/>
      <c r="Z97" s="43"/>
      <c r="AA97" s="69"/>
      <c r="AB97" s="69"/>
      <c r="AC97" s="69"/>
      <c r="AD97" s="69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  <c r="CG97" s="43"/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43"/>
      <c r="CS97" s="43"/>
      <c r="CT97" s="43"/>
      <c r="CU97" s="43"/>
      <c r="CV97" s="43"/>
      <c r="CW97" s="43"/>
      <c r="CX97" s="43"/>
      <c r="CY97" s="69"/>
      <c r="CZ97" s="69"/>
      <c r="DA97" s="69"/>
      <c r="DB97" s="69"/>
      <c r="DC97" s="69"/>
      <c r="DD97" s="43"/>
      <c r="DE97" s="43"/>
      <c r="DF97" s="43"/>
      <c r="DG97" s="43"/>
      <c r="DH97" s="43"/>
      <c r="DI97" s="43"/>
      <c r="DJ97" s="43"/>
      <c r="DK97" s="43"/>
      <c r="DL97" s="43"/>
      <c r="DM97" s="43"/>
      <c r="DN97" s="43"/>
      <c r="DO97" s="43"/>
      <c r="DP97" s="43"/>
      <c r="DQ97" s="43"/>
      <c r="DR97" s="43"/>
      <c r="DS97" s="43"/>
      <c r="DT97" s="43"/>
      <c r="DU97" s="43"/>
      <c r="DV97" s="43"/>
      <c r="DW97" s="43"/>
      <c r="DX97" s="43"/>
      <c r="DY97" s="43"/>
      <c r="DZ97" s="43"/>
      <c r="EA97" s="43"/>
      <c r="EB97" s="43"/>
      <c r="EC97" s="43"/>
      <c r="ED97" s="43"/>
      <c r="EE97" s="43"/>
      <c r="EF97" s="43"/>
      <c r="EG97" s="43"/>
      <c r="EH97" s="43"/>
      <c r="EI97" s="43"/>
      <c r="EJ97" s="43"/>
      <c r="EK97" s="43"/>
      <c r="EL97" s="43"/>
      <c r="EM97" s="43"/>
      <c r="EN97" s="43"/>
      <c r="EO97" s="43"/>
      <c r="EP97" s="43"/>
      <c r="EQ97" s="43"/>
      <c r="ER97" s="43"/>
      <c r="ES97" s="43"/>
      <c r="ET97" s="43"/>
      <c r="EU97" s="43"/>
      <c r="EV97" s="43"/>
      <c r="EW97" s="43"/>
      <c r="EX97" s="43"/>
      <c r="EY97" s="43"/>
      <c r="EZ97" s="43"/>
      <c r="FA97" s="43"/>
      <c r="FB97" s="43"/>
      <c r="FC97" s="43"/>
      <c r="FD97" s="43"/>
      <c r="FE97" s="43"/>
      <c r="FF97" s="43"/>
      <c r="FG97" s="43"/>
      <c r="FH97" s="43"/>
      <c r="FI97" s="43"/>
      <c r="FJ97" s="43"/>
      <c r="FK97" s="43"/>
      <c r="FL97" s="43"/>
      <c r="FM97" s="43"/>
      <c r="FN97" s="43"/>
      <c r="FO97" s="43"/>
      <c r="FP97" s="43"/>
      <c r="FQ97" s="43"/>
      <c r="FR97" s="43"/>
      <c r="FS97" s="43"/>
      <c r="FT97" s="43"/>
      <c r="FU97" s="43"/>
      <c r="FV97" s="43"/>
      <c r="FW97" s="43"/>
      <c r="FX97" s="43"/>
      <c r="FY97" s="43"/>
      <c r="FZ97" s="43"/>
      <c r="GA97" s="43"/>
      <c r="GB97" s="43"/>
      <c r="GC97" s="43"/>
      <c r="GD97" s="43"/>
      <c r="GE97" s="43"/>
      <c r="GF97" s="43"/>
      <c r="GG97" s="43"/>
      <c r="GH97" s="43"/>
      <c r="GI97" s="43"/>
      <c r="GJ97" s="43"/>
      <c r="GK97" s="43"/>
      <c r="GL97" s="43"/>
      <c r="GM97" s="43"/>
      <c r="GN97" s="43"/>
      <c r="GO97" s="43"/>
      <c r="GP97" s="43"/>
      <c r="GQ97" s="43"/>
      <c r="GR97" s="43"/>
      <c r="GS97" s="43"/>
      <c r="GT97" s="43"/>
      <c r="GU97" s="43"/>
      <c r="GV97" s="43"/>
      <c r="GW97" s="43"/>
      <c r="GX97" s="43"/>
      <c r="GY97" s="43"/>
      <c r="GZ97" s="43"/>
      <c r="HA97" s="43"/>
      <c r="HB97" s="43"/>
      <c r="HC97" s="43"/>
      <c r="HD97" s="43"/>
      <c r="HE97"/>
      <c r="HF97"/>
      <c r="HG97"/>
      <c r="HH97"/>
      <c r="HI97" s="43"/>
      <c r="HJ97" s="43"/>
      <c r="HK97" s="43"/>
      <c r="HL97" s="43"/>
      <c r="HM97" s="43"/>
      <c r="HN97" s="43"/>
      <c r="HO97" s="43"/>
      <c r="HP97" s="43"/>
      <c r="HQ97" s="43"/>
      <c r="HR97" s="43"/>
      <c r="HS97" s="43"/>
      <c r="HT97" s="43"/>
      <c r="HU97" s="43"/>
      <c r="HV97" s="43"/>
      <c r="HW97" s="43"/>
      <c r="HX97" s="43"/>
      <c r="HY97" s="43"/>
      <c r="HZ97" s="43"/>
      <c r="IA97" s="43"/>
    </row>
    <row r="98" spans="1:235" ht="17.25" customHeight="1">
      <c r="A98"/>
      <c r="B98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69"/>
      <c r="U98" s="43"/>
      <c r="V98" s="43"/>
      <c r="W98" s="43"/>
      <c r="X98" s="43"/>
      <c r="Y98" s="43"/>
      <c r="Z98" s="43"/>
      <c r="AA98" s="69"/>
      <c r="AB98" s="69"/>
      <c r="AC98" s="69"/>
      <c r="AD98" s="69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  <c r="CE98" s="43"/>
      <c r="CF98" s="43"/>
      <c r="CG98" s="43"/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43"/>
      <c r="CS98" s="43"/>
      <c r="CT98" s="43"/>
      <c r="CU98" s="43"/>
      <c r="CV98" s="43"/>
      <c r="CW98" s="43"/>
      <c r="CX98" s="43"/>
      <c r="CY98" s="69"/>
      <c r="CZ98" s="69"/>
      <c r="DA98" s="69"/>
      <c r="DB98" s="69"/>
      <c r="DC98" s="69"/>
      <c r="DD98" s="43"/>
      <c r="DE98" s="43"/>
      <c r="DF98" s="43"/>
      <c r="DG98" s="43"/>
      <c r="DH98" s="43"/>
      <c r="DI98" s="43"/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43"/>
      <c r="DU98" s="43"/>
      <c r="DV98" s="43"/>
      <c r="DW98" s="43"/>
      <c r="DX98" s="43"/>
      <c r="DY98" s="43"/>
      <c r="DZ98" s="43"/>
      <c r="EA98" s="43"/>
      <c r="EB98" s="43"/>
      <c r="EC98" s="43"/>
      <c r="ED98" s="43"/>
      <c r="EE98" s="43"/>
      <c r="EF98" s="43"/>
      <c r="EG98" s="43"/>
      <c r="EH98" s="43"/>
      <c r="EI98" s="43"/>
      <c r="EJ98" s="43"/>
      <c r="EK98" s="43"/>
      <c r="EL98" s="43"/>
      <c r="EM98" s="43"/>
      <c r="EN98" s="43"/>
      <c r="EO98" s="43"/>
      <c r="EP98" s="43"/>
      <c r="EQ98" s="43"/>
      <c r="ER98" s="43"/>
      <c r="ES98" s="43"/>
      <c r="ET98" s="43"/>
      <c r="EU98" s="43"/>
      <c r="EV98" s="43"/>
      <c r="EW98" s="43"/>
      <c r="EX98" s="43"/>
      <c r="EY98" s="43"/>
      <c r="EZ98" s="43"/>
      <c r="FA98" s="43"/>
      <c r="FB98" s="43"/>
      <c r="FC98" s="43"/>
      <c r="FD98" s="43"/>
      <c r="FE98" s="43"/>
      <c r="FF98" s="43"/>
      <c r="FG98" s="43"/>
      <c r="FH98" s="43"/>
      <c r="FI98" s="43"/>
      <c r="FJ98" s="43"/>
      <c r="FK98" s="43"/>
      <c r="FL98" s="43"/>
      <c r="FM98" s="43"/>
      <c r="FN98" s="43"/>
      <c r="FO98" s="43"/>
      <c r="FP98" s="43"/>
      <c r="FQ98" s="43"/>
      <c r="FR98" s="43"/>
      <c r="FS98" s="43"/>
      <c r="FT98" s="43"/>
      <c r="FU98" s="43"/>
      <c r="FV98" s="43"/>
      <c r="FW98" s="43"/>
      <c r="FX98" s="43"/>
      <c r="FY98" s="43"/>
      <c r="FZ98" s="43"/>
      <c r="GA98" s="43"/>
      <c r="GB98" s="43"/>
      <c r="GC98" s="43"/>
      <c r="GD98" s="43"/>
      <c r="GE98" s="43"/>
      <c r="GF98" s="43"/>
      <c r="GG98" s="43"/>
      <c r="GH98" s="43"/>
      <c r="GI98" s="43"/>
      <c r="GJ98" s="43"/>
      <c r="GK98" s="43"/>
      <c r="GL98" s="43"/>
      <c r="GM98" s="43"/>
      <c r="GN98" s="43"/>
      <c r="GO98" s="43"/>
      <c r="GP98" s="43"/>
      <c r="GQ98" s="43"/>
      <c r="GR98" s="43"/>
      <c r="GS98" s="43"/>
      <c r="GT98" s="43"/>
      <c r="GU98" s="43"/>
      <c r="GV98" s="43"/>
      <c r="GW98" s="43"/>
      <c r="GX98" s="43"/>
      <c r="GY98" s="43"/>
      <c r="GZ98" s="43"/>
      <c r="HA98" s="43"/>
      <c r="HB98" s="43"/>
      <c r="HC98" s="43"/>
      <c r="HD98" s="43"/>
      <c r="HE98"/>
      <c r="HF98"/>
      <c r="HG98"/>
      <c r="HH98"/>
      <c r="HI98" s="43"/>
      <c r="HJ98" s="43"/>
      <c r="HK98" s="43"/>
      <c r="HL98" s="43"/>
      <c r="HM98" s="43"/>
      <c r="HN98" s="43"/>
      <c r="HO98" s="43"/>
      <c r="HP98" s="43"/>
      <c r="HQ98" s="43"/>
      <c r="HR98" s="43"/>
      <c r="HS98" s="43"/>
      <c r="HT98" s="43"/>
      <c r="HU98" s="43"/>
      <c r="HV98" s="43"/>
      <c r="HW98" s="43"/>
      <c r="HX98" s="43"/>
      <c r="HY98" s="43"/>
      <c r="HZ98" s="43"/>
      <c r="IA98" s="43"/>
    </row>
    <row r="99" spans="1:235" ht="17.25" customHeight="1">
      <c r="A99"/>
      <c r="B99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69"/>
      <c r="U99" s="43"/>
      <c r="V99" s="43"/>
      <c r="W99" s="43"/>
      <c r="X99" s="43"/>
      <c r="Y99" s="43"/>
      <c r="Z99" s="43"/>
      <c r="AA99" s="69"/>
      <c r="AB99" s="69"/>
      <c r="AC99" s="69"/>
      <c r="AD99" s="69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69"/>
      <c r="CZ99" s="69"/>
      <c r="DA99" s="69"/>
      <c r="DB99" s="69"/>
      <c r="DC99" s="69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/>
      <c r="HF99"/>
      <c r="HG99"/>
      <c r="HH99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</row>
    <row r="100" spans="1:235" ht="17.25" customHeight="1">
      <c r="A100"/>
      <c r="B100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69"/>
      <c r="U100" s="43"/>
      <c r="V100" s="43"/>
      <c r="W100" s="43"/>
      <c r="X100" s="43"/>
      <c r="Y100" s="43"/>
      <c r="Z100" s="43"/>
      <c r="AA100" s="69"/>
      <c r="AB100" s="69"/>
      <c r="AC100" s="69"/>
      <c r="AD100" s="69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69"/>
      <c r="CZ100" s="69"/>
      <c r="DA100" s="69"/>
      <c r="DB100" s="69"/>
      <c r="DC100" s="69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/>
      <c r="HF100"/>
      <c r="HG100"/>
      <c r="HH100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</row>
    <row r="101" spans="1:235" ht="17.25" customHeight="1">
      <c r="A101"/>
      <c r="B101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69"/>
      <c r="U101" s="43"/>
      <c r="V101" s="43"/>
      <c r="W101" s="43"/>
      <c r="X101" s="43"/>
      <c r="Y101" s="43"/>
      <c r="Z101" s="43"/>
      <c r="AA101" s="69"/>
      <c r="AB101" s="69"/>
      <c r="AC101" s="69"/>
      <c r="AD101" s="69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69"/>
      <c r="CZ101" s="69"/>
      <c r="DA101" s="69"/>
      <c r="DB101" s="69"/>
      <c r="DC101" s="69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/>
      <c r="HF101"/>
      <c r="HG101"/>
      <c r="HH101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</row>
    <row r="102" spans="1:235" ht="17.25" customHeight="1">
      <c r="A102"/>
      <c r="B102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69"/>
      <c r="U102" s="43"/>
      <c r="V102" s="43"/>
      <c r="W102" s="43"/>
      <c r="X102" s="43"/>
      <c r="Y102" s="43"/>
      <c r="Z102" s="43"/>
      <c r="AA102" s="69"/>
      <c r="AB102" s="69"/>
      <c r="AC102" s="69"/>
      <c r="AD102" s="69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69"/>
      <c r="CZ102" s="69"/>
      <c r="DA102" s="69"/>
      <c r="DB102" s="69"/>
      <c r="DC102" s="69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/>
      <c r="HF102"/>
      <c r="HG102"/>
      <c r="HH102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</row>
    <row r="103" spans="1:235" ht="17.25" customHeight="1">
      <c r="A103"/>
      <c r="B10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69"/>
      <c r="U103" s="43"/>
      <c r="V103" s="43"/>
      <c r="W103" s="43"/>
      <c r="X103" s="43"/>
      <c r="Y103" s="43"/>
      <c r="Z103" s="43"/>
      <c r="AA103" s="69"/>
      <c r="AB103" s="69"/>
      <c r="AC103" s="69"/>
      <c r="AD103" s="69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69"/>
      <c r="CZ103" s="69"/>
      <c r="DA103" s="69"/>
      <c r="DB103" s="69"/>
      <c r="DC103" s="69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/>
      <c r="HF103"/>
      <c r="HG103"/>
      <c r="HH10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</row>
    <row r="104" spans="1:235" ht="17.25" customHeight="1">
      <c r="A104"/>
      <c r="B104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69"/>
      <c r="U104" s="43"/>
      <c r="V104" s="43"/>
      <c r="W104" s="43"/>
      <c r="X104" s="43"/>
      <c r="Y104" s="43"/>
      <c r="Z104" s="43"/>
      <c r="AA104" s="69"/>
      <c r="AB104" s="69"/>
      <c r="AC104" s="69"/>
      <c r="AD104" s="69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69"/>
      <c r="CZ104" s="69"/>
      <c r="DA104" s="69"/>
      <c r="DB104" s="69"/>
      <c r="DC104" s="69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/>
      <c r="HF104"/>
      <c r="HG104"/>
      <c r="HH104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</row>
    <row r="105" spans="1:235" ht="17.25" customHeight="1">
      <c r="A105"/>
      <c r="B105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69"/>
      <c r="U105" s="43"/>
      <c r="V105" s="43"/>
      <c r="W105" s="43"/>
      <c r="X105" s="43"/>
      <c r="Y105" s="43"/>
      <c r="Z105" s="43"/>
      <c r="AA105" s="69"/>
      <c r="AB105" s="69"/>
      <c r="AC105" s="69"/>
      <c r="AD105" s="69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69"/>
      <c r="CZ105" s="69"/>
      <c r="DA105" s="69"/>
      <c r="DB105" s="69"/>
      <c r="DC105" s="69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/>
      <c r="HF105"/>
      <c r="HG105"/>
      <c r="HH105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</row>
    <row r="106" spans="1:235" ht="17.25" customHeight="1">
      <c r="A106"/>
      <c r="B106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69"/>
      <c r="U106" s="43"/>
      <c r="V106" s="43"/>
      <c r="W106" s="43"/>
      <c r="X106" s="43"/>
      <c r="Y106" s="43"/>
      <c r="Z106" s="43"/>
      <c r="AA106" s="69"/>
      <c r="AB106" s="69"/>
      <c r="AC106" s="69"/>
      <c r="AD106" s="69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69"/>
      <c r="CZ106" s="69"/>
      <c r="DA106" s="69"/>
      <c r="DB106" s="69"/>
      <c r="DC106" s="69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/>
      <c r="HF106"/>
      <c r="HG106"/>
      <c r="HH106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</row>
    <row r="107" spans="1:235" ht="17.25" customHeight="1">
      <c r="A107"/>
      <c r="B107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69"/>
      <c r="U107" s="43"/>
      <c r="V107" s="43"/>
      <c r="W107" s="43"/>
      <c r="X107" s="43"/>
      <c r="Y107" s="43"/>
      <c r="Z107" s="43"/>
      <c r="AA107" s="69"/>
      <c r="AB107" s="69"/>
      <c r="AC107" s="69"/>
      <c r="AD107" s="69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69"/>
      <c r="CZ107" s="69"/>
      <c r="DA107" s="69"/>
      <c r="DB107" s="69"/>
      <c r="DC107" s="69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/>
      <c r="HF107"/>
      <c r="HG107"/>
      <c r="HH107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</row>
    <row r="108" spans="1:235" ht="17.25" customHeight="1">
      <c r="A108"/>
      <c r="B108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69"/>
      <c r="U108" s="43"/>
      <c r="V108" s="43"/>
      <c r="W108" s="43"/>
      <c r="X108" s="43"/>
      <c r="Y108" s="43"/>
      <c r="Z108" s="43"/>
      <c r="AA108" s="69"/>
      <c r="AB108" s="69"/>
      <c r="AC108" s="69"/>
      <c r="AD108" s="69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69"/>
      <c r="CZ108" s="69"/>
      <c r="DA108" s="69"/>
      <c r="DB108" s="69"/>
      <c r="DC108" s="69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/>
      <c r="HF108"/>
      <c r="HG108"/>
      <c r="HH108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</row>
    <row r="109" spans="1:235" ht="17.25" customHeight="1">
      <c r="A109"/>
      <c r="B109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69"/>
      <c r="U109" s="43"/>
      <c r="V109" s="43"/>
      <c r="W109" s="43"/>
      <c r="X109" s="43"/>
      <c r="Y109" s="43"/>
      <c r="Z109" s="43"/>
      <c r="AA109" s="69"/>
      <c r="AB109" s="69"/>
      <c r="AC109" s="69"/>
      <c r="AD109" s="69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69"/>
      <c r="CZ109" s="69"/>
      <c r="DA109" s="69"/>
      <c r="DB109" s="69"/>
      <c r="DC109" s="69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/>
      <c r="HF109"/>
      <c r="HG109"/>
      <c r="HH109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</row>
    <row r="110" spans="1:235" ht="17.25" customHeight="1">
      <c r="A110"/>
      <c r="B110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69"/>
      <c r="U110" s="43"/>
      <c r="V110" s="43"/>
      <c r="W110" s="43"/>
      <c r="X110" s="43"/>
      <c r="Y110" s="43"/>
      <c r="Z110" s="43"/>
      <c r="AA110" s="69"/>
      <c r="AB110" s="69"/>
      <c r="AC110" s="69"/>
      <c r="AD110" s="69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69"/>
      <c r="CZ110" s="69"/>
      <c r="DA110" s="69"/>
      <c r="DB110" s="69"/>
      <c r="DC110" s="69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/>
      <c r="HF110"/>
      <c r="HG110"/>
      <c r="HH110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</row>
    <row r="111" spans="1:235" ht="17.25" customHeight="1">
      <c r="A111"/>
      <c r="B111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69"/>
      <c r="U111" s="43"/>
      <c r="V111" s="43"/>
      <c r="W111" s="43"/>
      <c r="X111" s="43"/>
      <c r="Y111" s="43"/>
      <c r="Z111" s="43"/>
      <c r="AA111" s="69"/>
      <c r="AB111" s="69"/>
      <c r="AC111" s="69"/>
      <c r="AD111" s="69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69"/>
      <c r="CZ111" s="69"/>
      <c r="DA111" s="69"/>
      <c r="DB111" s="69"/>
      <c r="DC111" s="69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/>
      <c r="HF111"/>
      <c r="HG111"/>
      <c r="HH111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</row>
    <row r="112" spans="1:235" ht="17.25" customHeight="1">
      <c r="A112"/>
      <c r="B112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69"/>
      <c r="U112" s="43"/>
      <c r="V112" s="43"/>
      <c r="W112" s="43"/>
      <c r="X112" s="43"/>
      <c r="Y112" s="43"/>
      <c r="Z112" s="43"/>
      <c r="AA112" s="69"/>
      <c r="AB112" s="69"/>
      <c r="AC112" s="69"/>
      <c r="AD112" s="69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69"/>
      <c r="CZ112" s="69"/>
      <c r="DA112" s="69"/>
      <c r="DB112" s="69"/>
      <c r="DC112" s="69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/>
      <c r="HF112"/>
      <c r="HG112"/>
      <c r="HH112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</row>
    <row r="113" spans="1:235" ht="17.25" customHeight="1">
      <c r="A113"/>
      <c r="B11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69"/>
      <c r="U113" s="43"/>
      <c r="V113" s="43"/>
      <c r="W113" s="43"/>
      <c r="X113" s="43"/>
      <c r="Y113" s="43"/>
      <c r="Z113" s="43"/>
      <c r="AA113" s="69"/>
      <c r="AB113" s="69"/>
      <c r="AC113" s="69"/>
      <c r="AD113" s="69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69"/>
      <c r="CZ113" s="69"/>
      <c r="DA113" s="69"/>
      <c r="DB113" s="69"/>
      <c r="DC113" s="69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/>
      <c r="HF113"/>
      <c r="HG113"/>
      <c r="HH11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</row>
    <row r="114" spans="1:235" ht="17.25" customHeight="1">
      <c r="A114"/>
      <c r="B114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69"/>
      <c r="U114" s="43"/>
      <c r="V114" s="43"/>
      <c r="W114" s="43"/>
      <c r="X114" s="43"/>
      <c r="Y114" s="43"/>
      <c r="Z114" s="43"/>
      <c r="AA114" s="69"/>
      <c r="AB114" s="69"/>
      <c r="AC114" s="69"/>
      <c r="AD114" s="69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69"/>
      <c r="CZ114" s="69"/>
      <c r="DA114" s="69"/>
      <c r="DB114" s="69"/>
      <c r="DC114" s="69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/>
      <c r="HF114"/>
      <c r="HG114"/>
      <c r="HH114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</row>
    <row r="115" spans="1:235" ht="17.25" customHeight="1">
      <c r="A115"/>
      <c r="B115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69"/>
      <c r="U115" s="43"/>
      <c r="V115" s="43"/>
      <c r="W115" s="43"/>
      <c r="X115" s="43"/>
      <c r="Y115" s="43"/>
      <c r="Z115" s="43"/>
      <c r="AA115" s="69"/>
      <c r="AB115" s="69"/>
      <c r="AC115" s="69"/>
      <c r="AD115" s="69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69"/>
      <c r="CZ115" s="69"/>
      <c r="DA115" s="69"/>
      <c r="DB115" s="69"/>
      <c r="DC115" s="69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/>
      <c r="HF115"/>
      <c r="HG115"/>
      <c r="HH115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</row>
    <row r="116" spans="1:235" ht="17.25" customHeight="1">
      <c r="A116"/>
      <c r="B116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69"/>
      <c r="U116" s="43"/>
      <c r="V116" s="43"/>
      <c r="W116" s="43"/>
      <c r="X116" s="43"/>
      <c r="Y116" s="43"/>
      <c r="Z116" s="43"/>
      <c r="AA116" s="69"/>
      <c r="AB116" s="69"/>
      <c r="AC116" s="69"/>
      <c r="AD116" s="69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69"/>
      <c r="CZ116" s="69"/>
      <c r="DA116" s="69"/>
      <c r="DB116" s="69"/>
      <c r="DC116" s="69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/>
      <c r="HF116"/>
      <c r="HG116"/>
      <c r="HH116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</row>
    <row r="117" spans="1:235" ht="17.25" customHeight="1">
      <c r="A117"/>
      <c r="B117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69"/>
      <c r="U117" s="43"/>
      <c r="V117" s="43"/>
      <c r="W117" s="43"/>
      <c r="X117" s="43"/>
      <c r="Y117" s="43"/>
      <c r="Z117" s="43"/>
      <c r="AA117" s="69"/>
      <c r="AB117" s="69"/>
      <c r="AC117" s="69"/>
      <c r="AD117" s="69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69"/>
      <c r="CZ117" s="69"/>
      <c r="DA117" s="69"/>
      <c r="DB117" s="69"/>
      <c r="DC117" s="69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/>
      <c r="HF117"/>
      <c r="HG117"/>
      <c r="HH117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</row>
    <row r="118" spans="1:235" ht="17.25" customHeight="1">
      <c r="A118"/>
      <c r="B118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69"/>
      <c r="U118" s="43"/>
      <c r="V118" s="43"/>
      <c r="W118" s="43"/>
      <c r="X118" s="43"/>
      <c r="Y118" s="43"/>
      <c r="Z118" s="43"/>
      <c r="AA118" s="69"/>
      <c r="AB118" s="69"/>
      <c r="AC118" s="69"/>
      <c r="AD118" s="69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69"/>
      <c r="CZ118" s="69"/>
      <c r="DA118" s="69"/>
      <c r="DB118" s="69"/>
      <c r="DC118" s="69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/>
      <c r="HF118"/>
      <c r="HG118"/>
      <c r="HH118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</row>
    <row r="119" spans="1:235" ht="17.25" customHeight="1">
      <c r="D119" s="42"/>
      <c r="E119" s="42"/>
      <c r="I119" s="42"/>
      <c r="AI119" s="45"/>
      <c r="BA119" s="45"/>
      <c r="BG119" s="46"/>
      <c r="HE119"/>
      <c r="HF119"/>
      <c r="HG119"/>
      <c r="HH119"/>
    </row>
    <row r="120" spans="1:235" ht="17.25" customHeight="1">
      <c r="D120" s="42"/>
      <c r="E120" s="42"/>
      <c r="I120" s="42"/>
      <c r="AI120" s="45"/>
      <c r="BA120" s="45"/>
      <c r="BG120" s="46"/>
      <c r="HE120"/>
      <c r="HF120"/>
      <c r="HG120"/>
      <c r="HH120"/>
    </row>
    <row r="121" spans="1:235" ht="17.25" customHeight="1">
      <c r="D121" s="42"/>
      <c r="E121" s="42"/>
      <c r="I121" s="42"/>
      <c r="AI121" s="45"/>
      <c r="BA121" s="45"/>
      <c r="BG121" s="46"/>
      <c r="HE121"/>
      <c r="HF121"/>
      <c r="HG121"/>
      <c r="HH121"/>
    </row>
    <row r="122" spans="1:235" ht="17.25" customHeight="1">
      <c r="D122" s="42"/>
      <c r="E122" s="42"/>
      <c r="I122" s="42"/>
      <c r="AI122" s="45"/>
      <c r="BA122" s="45"/>
      <c r="BG122" s="46"/>
      <c r="HE122"/>
      <c r="HF122"/>
      <c r="HG122"/>
      <c r="HH122"/>
    </row>
    <row r="123" spans="1:235" ht="17.25" customHeight="1">
      <c r="D123" s="42"/>
      <c r="E123" s="42"/>
      <c r="I123" s="42"/>
      <c r="AI123" s="45"/>
      <c r="BA123" s="45"/>
      <c r="BG123" s="46"/>
      <c r="HE123"/>
      <c r="HF123"/>
      <c r="HG123"/>
      <c r="HH123"/>
    </row>
    <row r="124" spans="1:235" ht="17.25" customHeight="1">
      <c r="D124" s="42"/>
      <c r="E124" s="42"/>
      <c r="I124" s="42"/>
      <c r="AI124" s="45"/>
      <c r="BA124" s="45"/>
      <c r="BG124" s="46"/>
      <c r="HE124"/>
      <c r="HF124"/>
      <c r="HG124"/>
      <c r="HH124"/>
    </row>
    <row r="125" spans="1:235" ht="17.25" customHeight="1">
      <c r="D125" s="42"/>
      <c r="E125" s="42"/>
      <c r="I125" s="42"/>
      <c r="AI125" s="45"/>
      <c r="BA125" s="45"/>
      <c r="BG125" s="46"/>
      <c r="HE125"/>
      <c r="HF125"/>
      <c r="HG125"/>
      <c r="HH125"/>
    </row>
    <row r="126" spans="1:235" ht="17.25" customHeight="1">
      <c r="D126" s="42"/>
      <c r="E126" s="42"/>
      <c r="I126" s="42"/>
      <c r="AI126" s="45"/>
      <c r="BA126" s="45"/>
      <c r="BG126" s="46"/>
      <c r="HE126"/>
      <c r="HF126"/>
      <c r="HG126"/>
      <c r="HH126"/>
    </row>
    <row r="127" spans="1:235" ht="17.25" customHeight="1">
      <c r="D127" s="42"/>
      <c r="E127" s="42"/>
      <c r="I127" s="42"/>
      <c r="AI127" s="45"/>
      <c r="BA127" s="45"/>
      <c r="BG127" s="46"/>
      <c r="HE127"/>
      <c r="HF127"/>
      <c r="HG127"/>
      <c r="HH127"/>
    </row>
    <row r="128" spans="1:235" ht="17.25" customHeight="1">
      <c r="D128" s="42"/>
      <c r="E128" s="42"/>
      <c r="I128" s="42"/>
      <c r="AI128" s="45"/>
      <c r="BA128" s="45"/>
      <c r="BG128" s="46"/>
      <c r="HE128"/>
      <c r="HF128"/>
      <c r="HG128"/>
      <c r="HH128"/>
    </row>
    <row r="129" spans="4:216" ht="17.25" customHeight="1">
      <c r="D129" s="42"/>
      <c r="E129" s="42"/>
      <c r="I129" s="42"/>
      <c r="AI129" s="45"/>
      <c r="BA129" s="45"/>
      <c r="BG129" s="46"/>
      <c r="HE129"/>
      <c r="HF129"/>
      <c r="HG129"/>
      <c r="HH129"/>
    </row>
    <row r="130" spans="4:216" ht="17.25" customHeight="1">
      <c r="D130" s="42"/>
      <c r="E130" s="42"/>
      <c r="I130" s="42"/>
      <c r="AI130" s="45"/>
      <c r="BA130" s="45"/>
      <c r="BG130" s="46"/>
      <c r="HE130"/>
      <c r="HF130"/>
      <c r="HG130"/>
      <c r="HH130"/>
    </row>
    <row r="131" spans="4:216" ht="17.25" customHeight="1">
      <c r="D131" s="42"/>
      <c r="E131" s="42"/>
      <c r="I131" s="42"/>
      <c r="AI131" s="45"/>
      <c r="BA131" s="45"/>
      <c r="BG131" s="46"/>
      <c r="HE131"/>
      <c r="HF131"/>
      <c r="HG131"/>
      <c r="HH131"/>
    </row>
    <row r="132" spans="4:216" ht="17.25" customHeight="1">
      <c r="D132" s="42"/>
      <c r="E132" s="42"/>
      <c r="I132" s="42"/>
      <c r="AI132" s="45"/>
      <c r="BA132" s="45"/>
      <c r="BG132" s="46"/>
      <c r="HE132"/>
      <c r="HF132"/>
      <c r="HG132"/>
      <c r="HH132"/>
    </row>
    <row r="133" spans="4:216" ht="17.25" customHeight="1">
      <c r="D133" s="42"/>
      <c r="E133" s="42"/>
      <c r="I133" s="42"/>
      <c r="AI133" s="45"/>
      <c r="BA133" s="45"/>
      <c r="BG133" s="46"/>
      <c r="HE133"/>
      <c r="HF133"/>
      <c r="HG133"/>
      <c r="HH133"/>
    </row>
    <row r="134" spans="4:216" ht="17.25" customHeight="1">
      <c r="D134" s="42"/>
      <c r="E134" s="42"/>
      <c r="I134" s="42"/>
      <c r="AI134" s="45"/>
      <c r="BA134" s="45"/>
      <c r="BG134" s="46"/>
      <c r="HE134"/>
      <c r="HF134"/>
      <c r="HG134"/>
      <c r="HH134"/>
    </row>
    <row r="135" spans="4:216" ht="17.25" customHeight="1">
      <c r="D135" s="42"/>
      <c r="E135" s="42"/>
      <c r="I135" s="42"/>
      <c r="AI135" s="45"/>
      <c r="BA135" s="45"/>
      <c r="BG135" s="46"/>
      <c r="HE135"/>
      <c r="HF135"/>
      <c r="HG135"/>
      <c r="HH135"/>
    </row>
    <row r="136" spans="4:216" ht="17.25" customHeight="1">
      <c r="D136" s="42"/>
      <c r="E136" s="42"/>
      <c r="I136" s="42"/>
      <c r="AI136" s="45"/>
      <c r="BA136" s="45"/>
      <c r="BG136" s="46"/>
      <c r="HE136"/>
      <c r="HF136"/>
      <c r="HG136"/>
      <c r="HH136"/>
    </row>
    <row r="137" spans="4:216" ht="17.25" customHeight="1">
      <c r="D137" s="42"/>
      <c r="E137" s="42"/>
      <c r="I137" s="42"/>
      <c r="AI137" s="45"/>
      <c r="BA137" s="45"/>
      <c r="BG137" s="46"/>
      <c r="HE137"/>
      <c r="HF137"/>
      <c r="HG137"/>
      <c r="HH137"/>
    </row>
    <row r="138" spans="4:216" ht="17.25" customHeight="1">
      <c r="D138" s="42"/>
      <c r="E138" s="42"/>
      <c r="I138" s="42"/>
      <c r="AI138" s="45"/>
      <c r="BA138" s="45"/>
      <c r="BG138" s="46"/>
      <c r="HE138"/>
      <c r="HF138"/>
      <c r="HG138"/>
      <c r="HH138"/>
    </row>
    <row r="139" spans="4:216" ht="17.25" customHeight="1">
      <c r="D139" s="42"/>
      <c r="E139" s="42"/>
      <c r="I139" s="42"/>
      <c r="AI139" s="45"/>
      <c r="BA139" s="45"/>
      <c r="BG139" s="46"/>
      <c r="HE139"/>
      <c r="HF139"/>
      <c r="HG139"/>
      <c r="HH139"/>
    </row>
    <row r="140" spans="4:216" ht="17.25" customHeight="1">
      <c r="D140" s="42"/>
      <c r="E140" s="42"/>
      <c r="I140" s="42"/>
      <c r="AI140" s="45"/>
      <c r="BA140" s="45"/>
      <c r="BG140" s="46"/>
      <c r="HE140"/>
      <c r="HF140"/>
      <c r="HG140"/>
      <c r="HH140"/>
    </row>
    <row r="141" spans="4:216" ht="17.25" customHeight="1">
      <c r="D141" s="42"/>
      <c r="E141" s="42"/>
      <c r="I141" s="42"/>
      <c r="AI141" s="45"/>
      <c r="BA141" s="45"/>
      <c r="BG141" s="46"/>
      <c r="HE141"/>
      <c r="HF141"/>
      <c r="HG141"/>
      <c r="HH141"/>
    </row>
    <row r="142" spans="4:216" ht="17.25" customHeight="1">
      <c r="D142" s="42"/>
      <c r="E142" s="42"/>
      <c r="I142" s="42"/>
      <c r="AI142" s="45"/>
      <c r="BA142" s="45"/>
      <c r="BG142" s="46"/>
      <c r="HE142"/>
      <c r="HF142"/>
      <c r="HG142"/>
      <c r="HH142"/>
    </row>
    <row r="143" spans="4:216" ht="17.25" customHeight="1">
      <c r="D143" s="42"/>
      <c r="E143" s="42"/>
      <c r="I143" s="42"/>
      <c r="AI143" s="45"/>
      <c r="BA143" s="45"/>
      <c r="BG143" s="46"/>
      <c r="HE143"/>
      <c r="HF143"/>
      <c r="HG143"/>
      <c r="HH143"/>
    </row>
    <row r="144" spans="4:216" ht="17.25" customHeight="1">
      <c r="D144" s="42"/>
      <c r="E144" s="42"/>
      <c r="I144" s="42"/>
      <c r="AI144" s="45"/>
      <c r="BA144" s="45"/>
      <c r="BG144" s="46"/>
      <c r="HE144"/>
      <c r="HF144"/>
      <c r="HG144"/>
      <c r="HH144"/>
    </row>
    <row r="145" spans="4:216" ht="17.25" customHeight="1">
      <c r="D145" s="42"/>
      <c r="E145" s="42"/>
      <c r="I145" s="42"/>
      <c r="AI145" s="45"/>
      <c r="BA145" s="45"/>
      <c r="BG145" s="46"/>
      <c r="HE145"/>
      <c r="HF145"/>
      <c r="HG145"/>
      <c r="HH145"/>
    </row>
    <row r="146" spans="4:216" ht="17.25" customHeight="1">
      <c r="D146" s="42"/>
      <c r="E146" s="42"/>
      <c r="I146" s="42"/>
      <c r="AI146" s="45"/>
      <c r="BA146" s="45"/>
      <c r="BG146" s="46"/>
      <c r="HE146"/>
      <c r="HF146"/>
      <c r="HG146"/>
      <c r="HH146"/>
    </row>
    <row r="147" spans="4:216" ht="17.25" customHeight="1">
      <c r="D147" s="42"/>
      <c r="E147" s="42"/>
      <c r="I147" s="42"/>
      <c r="AI147" s="45"/>
      <c r="BA147" s="45"/>
      <c r="BG147" s="46"/>
      <c r="HE147"/>
      <c r="HF147"/>
      <c r="HG147"/>
      <c r="HH147"/>
    </row>
    <row r="148" spans="4:216" ht="17.25" customHeight="1">
      <c r="D148" s="42"/>
      <c r="E148" s="42"/>
      <c r="I148" s="42"/>
      <c r="AI148" s="45"/>
      <c r="BA148" s="45"/>
      <c r="BG148" s="46"/>
      <c r="HE148"/>
      <c r="HF148"/>
      <c r="HG148"/>
      <c r="HH148"/>
    </row>
    <row r="149" spans="4:216" ht="17.25" customHeight="1">
      <c r="D149" s="42"/>
      <c r="E149" s="42"/>
      <c r="I149" s="42"/>
      <c r="AI149" s="45"/>
      <c r="BA149" s="45"/>
      <c r="BG149" s="46"/>
      <c r="HE149"/>
      <c r="HF149"/>
      <c r="HG149"/>
      <c r="HH149"/>
    </row>
    <row r="150" spans="4:216" ht="17.25" customHeight="1">
      <c r="D150" s="42"/>
      <c r="E150" s="42"/>
      <c r="I150" s="42"/>
      <c r="AI150" s="45"/>
      <c r="BA150" s="45"/>
      <c r="BG150" s="46"/>
      <c r="HE150"/>
      <c r="HF150"/>
      <c r="HG150"/>
      <c r="HH150"/>
    </row>
    <row r="151" spans="4:216" ht="17.25" customHeight="1">
      <c r="D151" s="42"/>
      <c r="E151" s="42"/>
      <c r="I151" s="42"/>
      <c r="AI151" s="45"/>
      <c r="BA151" s="45"/>
      <c r="BG151" s="46"/>
      <c r="HE151"/>
      <c r="HF151"/>
      <c r="HG151"/>
      <c r="HH151"/>
    </row>
    <row r="152" spans="4:216" ht="17.25" customHeight="1">
      <c r="D152" s="42"/>
      <c r="E152" s="42"/>
      <c r="I152" s="42"/>
      <c r="AI152" s="45"/>
      <c r="BA152" s="45"/>
      <c r="BG152" s="46"/>
      <c r="HE152"/>
      <c r="HF152"/>
      <c r="HG152"/>
      <c r="HH152"/>
    </row>
    <row r="153" spans="4:216" ht="17.25" customHeight="1">
      <c r="D153" s="42"/>
      <c r="E153" s="42"/>
      <c r="I153" s="42"/>
      <c r="AI153" s="45"/>
      <c r="BA153" s="45"/>
      <c r="BG153" s="46"/>
      <c r="HE153"/>
      <c r="HF153"/>
      <c r="HG153"/>
      <c r="HH153"/>
    </row>
    <row r="154" spans="4:216" ht="17.25" customHeight="1">
      <c r="D154" s="42"/>
      <c r="E154" s="42"/>
      <c r="I154" s="42"/>
      <c r="AI154" s="45"/>
      <c r="BA154" s="45"/>
      <c r="BG154" s="46"/>
      <c r="HE154"/>
      <c r="HF154"/>
      <c r="HG154"/>
      <c r="HH154"/>
    </row>
    <row r="155" spans="4:216" ht="17.25" customHeight="1">
      <c r="D155" s="42"/>
      <c r="E155" s="42"/>
      <c r="I155" s="42"/>
      <c r="AI155" s="45"/>
      <c r="BA155" s="45"/>
      <c r="BG155" s="46"/>
      <c r="HE155"/>
      <c r="HF155"/>
      <c r="HG155"/>
      <c r="HH155"/>
    </row>
    <row r="156" spans="4:216" ht="17.25" customHeight="1">
      <c r="D156" s="42"/>
      <c r="E156" s="42"/>
      <c r="I156" s="42"/>
      <c r="AI156" s="45"/>
      <c r="BA156" s="45"/>
      <c r="BG156" s="46"/>
      <c r="HE156"/>
      <c r="HF156"/>
      <c r="HG156"/>
      <c r="HH156"/>
    </row>
    <row r="157" spans="4:216" ht="17.25" customHeight="1">
      <c r="D157" s="42"/>
      <c r="E157" s="42"/>
      <c r="I157" s="42"/>
      <c r="AI157" s="45"/>
      <c r="BA157" s="45"/>
      <c r="BG157" s="46"/>
      <c r="HE157"/>
      <c r="HF157"/>
      <c r="HG157"/>
      <c r="HH157"/>
    </row>
    <row r="158" spans="4:216" ht="17.25" customHeight="1">
      <c r="D158" s="42"/>
      <c r="E158" s="42"/>
      <c r="I158" s="42"/>
      <c r="AI158" s="45"/>
      <c r="BA158" s="45"/>
      <c r="BG158" s="46"/>
      <c r="HE158"/>
      <c r="HF158"/>
      <c r="HG158"/>
      <c r="HH158"/>
    </row>
    <row r="159" spans="4:216" ht="17.25" customHeight="1">
      <c r="D159" s="42"/>
      <c r="E159" s="42"/>
      <c r="I159" s="42"/>
      <c r="AI159" s="45"/>
      <c r="BA159" s="45"/>
      <c r="BG159" s="46"/>
      <c r="HE159"/>
      <c r="HF159"/>
      <c r="HG159"/>
      <c r="HH159"/>
    </row>
    <row r="160" spans="4:216" ht="17.25" customHeight="1">
      <c r="D160" s="42"/>
      <c r="E160" s="42"/>
      <c r="I160" s="42"/>
      <c r="AI160" s="45"/>
      <c r="BA160" s="45"/>
      <c r="BG160" s="46"/>
      <c r="HE160"/>
      <c r="HF160"/>
      <c r="HG160"/>
      <c r="HH160"/>
    </row>
    <row r="161" spans="4:216" ht="17.25" customHeight="1">
      <c r="D161" s="42"/>
      <c r="E161" s="42"/>
      <c r="I161" s="42"/>
      <c r="AI161" s="45"/>
      <c r="BA161" s="45"/>
      <c r="BG161" s="46"/>
      <c r="HE161"/>
      <c r="HF161"/>
      <c r="HG161"/>
      <c r="HH161"/>
    </row>
    <row r="162" spans="4:216" ht="17.25" customHeight="1">
      <c r="D162" s="42"/>
      <c r="E162" s="42"/>
      <c r="I162" s="42"/>
      <c r="AI162" s="45"/>
      <c r="BA162" s="45"/>
      <c r="BG162" s="46"/>
      <c r="HE162"/>
      <c r="HF162"/>
      <c r="HG162"/>
      <c r="HH162"/>
    </row>
    <row r="163" spans="4:216" ht="17.25" customHeight="1">
      <c r="D163" s="42"/>
      <c r="E163" s="42"/>
      <c r="I163" s="42"/>
      <c r="AI163" s="45"/>
      <c r="BA163" s="45"/>
      <c r="BG163" s="46"/>
      <c r="HE163"/>
      <c r="HF163"/>
      <c r="HG163"/>
      <c r="HH163"/>
    </row>
    <row r="164" spans="4:216" ht="17.25" customHeight="1">
      <c r="D164" s="42"/>
      <c r="E164" s="42"/>
      <c r="I164" s="42"/>
      <c r="AI164" s="45"/>
      <c r="BA164" s="45"/>
      <c r="BG164" s="46"/>
      <c r="HE164"/>
      <c r="HF164"/>
      <c r="HG164"/>
      <c r="HH164"/>
    </row>
    <row r="165" spans="4:216" ht="17.25" customHeight="1">
      <c r="D165" s="42"/>
      <c r="E165" s="42"/>
      <c r="I165" s="42"/>
      <c r="AI165" s="45"/>
      <c r="BA165" s="45"/>
      <c r="BG165" s="46"/>
      <c r="HE165"/>
      <c r="HF165"/>
      <c r="HG165"/>
      <c r="HH165"/>
    </row>
    <row r="166" spans="4:216" ht="17.25" customHeight="1">
      <c r="D166" s="42"/>
      <c r="E166" s="42"/>
      <c r="I166" s="42"/>
      <c r="AI166" s="45"/>
      <c r="BA166" s="45"/>
      <c r="BG166" s="46"/>
      <c r="HE166"/>
      <c r="HF166"/>
      <c r="HG166"/>
      <c r="HH166"/>
    </row>
    <row r="167" spans="4:216" ht="17.25" customHeight="1">
      <c r="D167" s="42"/>
      <c r="E167" s="42"/>
      <c r="I167" s="42"/>
      <c r="AI167" s="45"/>
      <c r="BA167" s="45"/>
      <c r="BG167" s="46"/>
      <c r="HE167"/>
      <c r="HF167"/>
      <c r="HG167"/>
      <c r="HH167"/>
    </row>
    <row r="168" spans="4:216" ht="17.25" customHeight="1">
      <c r="D168" s="42"/>
      <c r="E168" s="42"/>
      <c r="I168" s="42"/>
      <c r="AI168" s="45"/>
      <c r="BA168" s="45"/>
      <c r="BG168" s="46"/>
      <c r="HE168"/>
      <c r="HF168"/>
      <c r="HG168"/>
      <c r="HH168"/>
    </row>
    <row r="169" spans="4:216" ht="17.25" customHeight="1">
      <c r="D169" s="42"/>
      <c r="E169" s="42"/>
      <c r="I169" s="42"/>
      <c r="AI169" s="45"/>
      <c r="BA169" s="45"/>
      <c r="BG169" s="46"/>
      <c r="HE169"/>
      <c r="HF169"/>
      <c r="HG169"/>
      <c r="HH169"/>
    </row>
    <row r="170" spans="4:216" ht="17.25" customHeight="1">
      <c r="D170" s="42"/>
      <c r="E170" s="42"/>
      <c r="I170" s="42"/>
      <c r="AI170" s="45"/>
      <c r="BA170" s="45"/>
      <c r="BG170" s="46"/>
      <c r="HE170"/>
      <c r="HF170"/>
      <c r="HG170"/>
      <c r="HH170"/>
    </row>
    <row r="171" spans="4:216" ht="17.25" customHeight="1">
      <c r="D171" s="42"/>
      <c r="E171" s="42"/>
      <c r="I171" s="42"/>
      <c r="AI171" s="45"/>
      <c r="BA171" s="45"/>
      <c r="BG171" s="46"/>
      <c r="HE171"/>
      <c r="HF171"/>
      <c r="HG171"/>
      <c r="HH171"/>
    </row>
    <row r="172" spans="4:216" ht="17.25" customHeight="1">
      <c r="D172" s="42"/>
      <c r="E172" s="42"/>
      <c r="I172" s="42"/>
      <c r="AI172" s="45"/>
      <c r="BA172" s="45"/>
      <c r="BG172" s="46"/>
      <c r="HE172"/>
      <c r="HF172"/>
      <c r="HG172"/>
      <c r="HH172"/>
    </row>
    <row r="173" spans="4:216" ht="17.25" customHeight="1">
      <c r="D173" s="42"/>
      <c r="E173" s="42"/>
      <c r="I173" s="42"/>
      <c r="AI173" s="45"/>
      <c r="BA173" s="45"/>
      <c r="BG173" s="46"/>
      <c r="HE173"/>
      <c r="HF173"/>
      <c r="HG173"/>
      <c r="HH173"/>
    </row>
    <row r="174" spans="4:216" ht="17.25" customHeight="1">
      <c r="D174" s="42"/>
      <c r="E174" s="42"/>
      <c r="I174" s="42"/>
      <c r="AI174" s="45"/>
      <c r="BA174" s="45"/>
      <c r="BG174" s="46"/>
      <c r="HE174"/>
      <c r="HF174"/>
      <c r="HG174"/>
      <c r="HH174"/>
    </row>
    <row r="175" spans="4:216" ht="17.25" customHeight="1">
      <c r="D175" s="42"/>
      <c r="E175" s="42"/>
      <c r="I175" s="42"/>
      <c r="AI175" s="45"/>
      <c r="BA175" s="45"/>
      <c r="BG175" s="46"/>
      <c r="HE175"/>
      <c r="HF175"/>
      <c r="HG175"/>
      <c r="HH175"/>
    </row>
    <row r="176" spans="4:216" ht="17.25" customHeight="1">
      <c r="D176" s="42"/>
      <c r="E176" s="42"/>
      <c r="I176" s="42"/>
      <c r="AI176" s="45"/>
      <c r="BA176" s="45"/>
      <c r="BG176" s="46"/>
      <c r="HE176"/>
      <c r="HF176"/>
      <c r="HG176"/>
      <c r="HH176"/>
    </row>
    <row r="177" spans="4:216" ht="17.25" customHeight="1">
      <c r="D177" s="42"/>
      <c r="E177" s="42"/>
      <c r="I177" s="42"/>
      <c r="AI177" s="45"/>
      <c r="BA177" s="45"/>
      <c r="BG177" s="46"/>
      <c r="HE177"/>
      <c r="HF177"/>
      <c r="HG177"/>
      <c r="HH177"/>
    </row>
    <row r="178" spans="4:216" ht="17.25" customHeight="1">
      <c r="D178" s="42"/>
      <c r="E178" s="42"/>
      <c r="I178" s="42"/>
      <c r="AI178" s="45"/>
      <c r="BA178" s="45"/>
      <c r="BG178" s="46"/>
      <c r="HE178"/>
      <c r="HF178"/>
      <c r="HG178"/>
      <c r="HH178"/>
    </row>
    <row r="179" spans="4:216" ht="17.25" customHeight="1">
      <c r="D179" s="42"/>
      <c r="E179" s="42"/>
      <c r="I179" s="42"/>
      <c r="AI179" s="45"/>
      <c r="BA179" s="45"/>
      <c r="BG179" s="46"/>
      <c r="HE179"/>
      <c r="HF179"/>
      <c r="HG179"/>
      <c r="HH179"/>
    </row>
    <row r="180" spans="4:216" ht="17.25" customHeight="1">
      <c r="D180" s="42"/>
      <c r="E180" s="42"/>
      <c r="I180" s="42"/>
      <c r="AI180" s="45"/>
      <c r="BA180" s="45"/>
      <c r="BG180" s="46"/>
      <c r="HE180"/>
      <c r="HF180"/>
      <c r="HG180"/>
      <c r="HH180"/>
    </row>
    <row r="181" spans="4:216" ht="17.25" customHeight="1">
      <c r="D181" s="42"/>
      <c r="E181" s="42"/>
      <c r="I181" s="42"/>
      <c r="AI181" s="45"/>
      <c r="BA181" s="45"/>
      <c r="BG181" s="46"/>
      <c r="HE181"/>
      <c r="HF181"/>
      <c r="HG181"/>
      <c r="HH181"/>
    </row>
    <row r="182" spans="4:216" ht="17.25" customHeight="1">
      <c r="D182" s="42"/>
      <c r="E182" s="42"/>
      <c r="I182" s="42"/>
      <c r="AI182" s="45"/>
      <c r="BA182" s="45"/>
      <c r="BG182" s="46"/>
      <c r="HE182"/>
      <c r="HF182"/>
      <c r="HG182"/>
      <c r="HH182"/>
    </row>
    <row r="183" spans="4:216" ht="17.25" customHeight="1">
      <c r="D183" s="42"/>
      <c r="E183" s="42"/>
      <c r="I183" s="42"/>
      <c r="AI183" s="45"/>
      <c r="BA183" s="45"/>
      <c r="BG183" s="46"/>
      <c r="HE183"/>
      <c r="HF183"/>
      <c r="HG183"/>
      <c r="HH183"/>
    </row>
    <row r="184" spans="4:216" ht="17.25" customHeight="1">
      <c r="D184" s="42"/>
      <c r="E184" s="42"/>
      <c r="I184" s="42"/>
      <c r="AI184" s="45"/>
      <c r="BA184" s="45"/>
      <c r="BG184" s="46"/>
      <c r="HE184"/>
      <c r="HF184"/>
      <c r="HG184"/>
      <c r="HH184"/>
    </row>
    <row r="185" spans="4:216" ht="17.25" customHeight="1">
      <c r="D185" s="42"/>
      <c r="E185" s="42"/>
      <c r="I185" s="42"/>
      <c r="AI185" s="45"/>
      <c r="BA185" s="45"/>
      <c r="BG185" s="46"/>
      <c r="HE185"/>
      <c r="HF185"/>
      <c r="HG185"/>
      <c r="HH185"/>
    </row>
    <row r="186" spans="4:216" ht="17.25" customHeight="1">
      <c r="D186" s="42"/>
      <c r="E186" s="42"/>
      <c r="I186" s="42"/>
      <c r="AI186" s="45"/>
      <c r="BA186" s="45"/>
      <c r="BG186" s="46"/>
      <c r="HE186"/>
      <c r="HF186"/>
      <c r="HG186"/>
      <c r="HH186"/>
    </row>
    <row r="187" spans="4:216" ht="17.25" customHeight="1">
      <c r="D187" s="42"/>
      <c r="E187" s="42"/>
      <c r="I187" s="42"/>
      <c r="AI187" s="45"/>
      <c r="BA187" s="45"/>
      <c r="BG187" s="46"/>
      <c r="HE187"/>
      <c r="HF187"/>
      <c r="HG187"/>
      <c r="HH187"/>
    </row>
    <row r="188" spans="4:216" ht="17.25" customHeight="1">
      <c r="D188" s="42"/>
      <c r="E188" s="42"/>
      <c r="I188" s="42"/>
      <c r="AI188" s="45"/>
      <c r="BA188" s="45"/>
      <c r="BG188" s="46"/>
      <c r="HE188"/>
      <c r="HF188"/>
      <c r="HG188"/>
      <c r="HH188"/>
    </row>
    <row r="189" spans="4:216" ht="17.25" customHeight="1">
      <c r="D189" s="42"/>
      <c r="E189" s="42"/>
      <c r="I189" s="42"/>
      <c r="AI189" s="45"/>
      <c r="BA189" s="45"/>
      <c r="BG189" s="46"/>
      <c r="HE189"/>
      <c r="HF189"/>
      <c r="HG189"/>
      <c r="HH189"/>
    </row>
    <row r="190" spans="4:216" ht="17.25" customHeight="1">
      <c r="D190" s="42"/>
      <c r="E190" s="42"/>
      <c r="I190" s="42"/>
      <c r="AI190" s="45"/>
      <c r="BA190" s="45"/>
      <c r="BG190" s="46"/>
      <c r="HE190"/>
      <c r="HF190"/>
      <c r="HG190"/>
      <c r="HH190"/>
    </row>
    <row r="191" spans="4:216" ht="17.25" customHeight="1">
      <c r="D191" s="42"/>
      <c r="E191" s="42"/>
      <c r="I191" s="42"/>
      <c r="AI191" s="45"/>
      <c r="BA191" s="45"/>
      <c r="BG191" s="46"/>
      <c r="HE191"/>
      <c r="HF191"/>
      <c r="HG191"/>
      <c r="HH191"/>
    </row>
    <row r="192" spans="4:216" ht="17.25" customHeight="1">
      <c r="D192" s="42"/>
      <c r="E192" s="42"/>
      <c r="I192" s="42"/>
      <c r="AI192" s="45"/>
      <c r="BA192" s="45"/>
      <c r="BG192" s="46"/>
      <c r="HE192"/>
      <c r="HF192"/>
      <c r="HG192"/>
      <c r="HH192"/>
    </row>
    <row r="193" spans="4:216" ht="17.25" customHeight="1">
      <c r="D193" s="42"/>
      <c r="E193" s="42"/>
      <c r="I193" s="42"/>
      <c r="AI193" s="45"/>
      <c r="BA193" s="45"/>
      <c r="BG193" s="46"/>
      <c r="HE193"/>
      <c r="HF193"/>
      <c r="HG193"/>
      <c r="HH193"/>
    </row>
    <row r="194" spans="4:216" ht="17.25" customHeight="1">
      <c r="D194" s="42"/>
      <c r="E194" s="42"/>
      <c r="I194" s="42"/>
      <c r="AI194" s="45"/>
      <c r="BA194" s="45"/>
      <c r="BG194" s="46"/>
      <c r="HE194"/>
      <c r="HF194"/>
      <c r="HG194"/>
      <c r="HH194"/>
    </row>
    <row r="195" spans="4:216" ht="17.25" customHeight="1">
      <c r="D195" s="42"/>
      <c r="E195" s="42"/>
      <c r="I195" s="42"/>
      <c r="AI195" s="45"/>
      <c r="BA195" s="45"/>
      <c r="BG195" s="46"/>
      <c r="HE195"/>
      <c r="HF195"/>
      <c r="HG195"/>
      <c r="HH195"/>
    </row>
    <row r="196" spans="4:216" ht="17.25" customHeight="1">
      <c r="D196" s="42"/>
      <c r="E196" s="42"/>
      <c r="I196" s="42"/>
      <c r="AI196" s="45"/>
      <c r="BA196" s="45"/>
      <c r="BG196" s="46"/>
      <c r="HE196"/>
      <c r="HF196"/>
      <c r="HG196"/>
      <c r="HH196"/>
    </row>
    <row r="197" spans="4:216" ht="17.25" customHeight="1">
      <c r="D197" s="42"/>
      <c r="E197" s="42"/>
      <c r="I197" s="42"/>
      <c r="AI197" s="45"/>
      <c r="BA197" s="45"/>
      <c r="BG197" s="46"/>
      <c r="HE197"/>
      <c r="HF197"/>
      <c r="HG197"/>
      <c r="HH197"/>
    </row>
    <row r="198" spans="4:216" ht="17.25" customHeight="1">
      <c r="D198" s="42"/>
      <c r="E198" s="42"/>
      <c r="I198" s="42"/>
      <c r="AI198" s="45"/>
      <c r="BA198" s="45"/>
      <c r="BG198" s="46"/>
      <c r="HE198"/>
      <c r="HF198"/>
      <c r="HG198"/>
      <c r="HH198"/>
    </row>
    <row r="199" spans="4:216" ht="17.25" customHeight="1">
      <c r="D199" s="42"/>
      <c r="E199" s="42"/>
      <c r="I199" s="42"/>
      <c r="AI199" s="45"/>
      <c r="BA199" s="45"/>
      <c r="BG199" s="46"/>
      <c r="HE199"/>
      <c r="HF199"/>
      <c r="HG199"/>
      <c r="HH199"/>
    </row>
    <row r="200" spans="4:216" ht="17.25" customHeight="1">
      <c r="D200" s="42"/>
      <c r="E200" s="42"/>
      <c r="I200" s="42"/>
      <c r="AI200" s="45"/>
      <c r="BA200" s="45"/>
      <c r="BG200" s="46"/>
      <c r="HE200"/>
      <c r="HF200"/>
      <c r="HG200"/>
      <c r="HH200"/>
    </row>
    <row r="201" spans="4:216" ht="17.25" customHeight="1">
      <c r="D201" s="42"/>
      <c r="E201" s="42"/>
      <c r="I201" s="42"/>
      <c r="AI201" s="45"/>
      <c r="BA201" s="45"/>
      <c r="BG201" s="46"/>
      <c r="HE201"/>
      <c r="HF201"/>
      <c r="HG201"/>
      <c r="HH201"/>
    </row>
    <row r="202" spans="4:216" ht="17.25" customHeight="1">
      <c r="D202" s="42"/>
      <c r="E202" s="42"/>
      <c r="I202" s="42"/>
      <c r="AI202" s="45"/>
      <c r="BA202" s="45"/>
      <c r="BG202" s="46"/>
      <c r="HE202"/>
      <c r="HF202"/>
      <c r="HG202"/>
      <c r="HH202"/>
    </row>
    <row r="203" spans="4:216" ht="17.25" customHeight="1">
      <c r="D203" s="42"/>
      <c r="E203" s="42"/>
      <c r="I203" s="42"/>
      <c r="AI203" s="45"/>
      <c r="BA203" s="45"/>
      <c r="BG203" s="46"/>
      <c r="HE203"/>
      <c r="HF203"/>
      <c r="HG203"/>
      <c r="HH203"/>
    </row>
    <row r="204" spans="4:216" ht="17.25" customHeight="1">
      <c r="D204" s="42"/>
      <c r="E204" s="42"/>
      <c r="I204" s="42"/>
      <c r="AI204" s="45"/>
      <c r="BA204" s="45"/>
      <c r="BG204" s="46"/>
      <c r="HE204"/>
      <c r="HF204"/>
      <c r="HG204"/>
      <c r="HH204"/>
    </row>
    <row r="205" spans="4:216" ht="17.25" customHeight="1">
      <c r="D205" s="42"/>
      <c r="E205" s="42"/>
      <c r="I205" s="42"/>
      <c r="AI205" s="45"/>
      <c r="BA205" s="45"/>
      <c r="BG205" s="46"/>
      <c r="HE205"/>
      <c r="HF205"/>
      <c r="HG205"/>
      <c r="HH205"/>
    </row>
    <row r="206" spans="4:216" ht="17.25" customHeight="1">
      <c r="D206" s="42"/>
      <c r="E206" s="42"/>
      <c r="I206" s="42"/>
      <c r="AI206" s="45"/>
      <c r="BA206" s="45"/>
      <c r="BG206" s="46"/>
      <c r="HE206"/>
      <c r="HF206"/>
      <c r="HG206"/>
      <c r="HH206"/>
    </row>
    <row r="207" spans="4:216" ht="17.25" customHeight="1">
      <c r="D207" s="42"/>
      <c r="E207" s="42"/>
      <c r="I207" s="42"/>
      <c r="AI207" s="45"/>
      <c r="BA207" s="45"/>
      <c r="BG207" s="46"/>
      <c r="HE207"/>
      <c r="HF207"/>
      <c r="HG207"/>
      <c r="HH207"/>
    </row>
    <row r="208" spans="4:216" ht="17.25" customHeight="1">
      <c r="D208" s="42"/>
      <c r="E208" s="42"/>
      <c r="I208" s="42"/>
      <c r="AI208" s="45"/>
      <c r="BA208" s="45"/>
      <c r="BG208" s="46"/>
      <c r="HE208"/>
      <c r="HF208"/>
      <c r="HG208"/>
      <c r="HH208"/>
    </row>
    <row r="209" spans="4:216" ht="17.25" customHeight="1">
      <c r="D209" s="42"/>
      <c r="E209" s="42"/>
      <c r="I209" s="42"/>
      <c r="AI209" s="45"/>
      <c r="BA209" s="45"/>
      <c r="BG209" s="46"/>
      <c r="HE209"/>
      <c r="HF209"/>
      <c r="HG209"/>
      <c r="HH209"/>
    </row>
    <row r="210" spans="4:216" ht="17.25" customHeight="1">
      <c r="D210" s="42"/>
      <c r="E210" s="42"/>
      <c r="I210" s="42"/>
      <c r="AI210" s="45"/>
      <c r="BA210" s="45"/>
      <c r="BG210" s="46"/>
      <c r="HE210"/>
      <c r="HF210"/>
      <c r="HG210"/>
      <c r="HH210"/>
    </row>
    <row r="211" spans="4:216" ht="17.25" customHeight="1">
      <c r="D211" s="42"/>
      <c r="E211" s="42"/>
      <c r="I211" s="42"/>
      <c r="AI211" s="45"/>
      <c r="BA211" s="45"/>
      <c r="BG211" s="46"/>
      <c r="HE211"/>
      <c r="HF211"/>
      <c r="HG211"/>
      <c r="HH211"/>
    </row>
    <row r="212" spans="4:216" ht="17.25" customHeight="1">
      <c r="D212" s="42"/>
      <c r="E212" s="42"/>
      <c r="I212" s="42"/>
      <c r="AI212" s="45"/>
      <c r="BA212" s="45"/>
      <c r="BG212" s="46"/>
      <c r="HE212"/>
      <c r="HF212"/>
      <c r="HG212"/>
      <c r="HH212"/>
    </row>
    <row r="213" spans="4:216" ht="17.25" customHeight="1">
      <c r="D213" s="42"/>
      <c r="E213" s="42"/>
      <c r="I213" s="42"/>
      <c r="AI213" s="45"/>
      <c r="BA213" s="45"/>
      <c r="BG213" s="46"/>
      <c r="HE213"/>
      <c r="HF213"/>
      <c r="HG213"/>
      <c r="HH213"/>
    </row>
    <row r="214" spans="4:216" ht="17.25" customHeight="1">
      <c r="D214" s="42"/>
      <c r="E214" s="42"/>
      <c r="I214" s="42"/>
      <c r="AI214" s="45"/>
      <c r="BA214" s="45"/>
      <c r="BG214" s="46"/>
      <c r="HE214"/>
      <c r="HF214"/>
      <c r="HG214"/>
      <c r="HH214"/>
    </row>
    <row r="215" spans="4:216" ht="17.25" customHeight="1">
      <c r="D215" s="42"/>
      <c r="E215" s="42"/>
      <c r="I215" s="42"/>
      <c r="AI215" s="45"/>
      <c r="BA215" s="45"/>
      <c r="BG215" s="46"/>
      <c r="HE215"/>
      <c r="HF215"/>
      <c r="HG215"/>
      <c r="HH215"/>
    </row>
    <row r="216" spans="4:216" ht="17.25" customHeight="1">
      <c r="D216" s="42"/>
      <c r="E216" s="42"/>
      <c r="I216" s="42"/>
      <c r="AI216" s="45"/>
      <c r="BA216" s="45"/>
      <c r="BG216" s="46"/>
      <c r="HE216"/>
      <c r="HF216"/>
      <c r="HG216"/>
      <c r="HH216"/>
    </row>
    <row r="217" spans="4:216" ht="17.25" customHeight="1">
      <c r="D217" s="42"/>
      <c r="E217" s="42"/>
      <c r="I217" s="42"/>
      <c r="AI217" s="45"/>
      <c r="BA217" s="45"/>
      <c r="BG217" s="46"/>
      <c r="HE217"/>
      <c r="HF217"/>
      <c r="HG217"/>
      <c r="HH217"/>
    </row>
    <row r="218" spans="4:216" ht="17.25" customHeight="1">
      <c r="D218" s="42"/>
      <c r="E218" s="42"/>
      <c r="I218" s="42"/>
      <c r="AI218" s="45"/>
      <c r="BA218" s="45"/>
      <c r="BG218" s="46"/>
      <c r="HE218"/>
      <c r="HF218"/>
      <c r="HG218"/>
      <c r="HH218"/>
    </row>
    <row r="219" spans="4:216" ht="17.25" customHeight="1">
      <c r="D219" s="42"/>
      <c r="E219" s="42"/>
      <c r="I219" s="42"/>
      <c r="AI219" s="45"/>
      <c r="BA219" s="45"/>
      <c r="BG219" s="46"/>
      <c r="HE219"/>
      <c r="HF219"/>
      <c r="HG219"/>
      <c r="HH219"/>
    </row>
    <row r="220" spans="4:216" ht="17.25" customHeight="1">
      <c r="D220" s="42"/>
      <c r="E220" s="42"/>
      <c r="I220" s="42"/>
      <c r="AI220" s="45"/>
      <c r="BA220" s="45"/>
      <c r="BG220" s="46"/>
      <c r="HE220"/>
      <c r="HF220"/>
      <c r="HG220"/>
      <c r="HH220"/>
    </row>
    <row r="221" spans="4:216" ht="17.25" customHeight="1">
      <c r="D221" s="42"/>
      <c r="E221" s="42"/>
      <c r="I221" s="42"/>
      <c r="AI221" s="45"/>
      <c r="BA221" s="45"/>
      <c r="BG221" s="46"/>
      <c r="HE221"/>
      <c r="HF221"/>
      <c r="HG221"/>
      <c r="HH221"/>
    </row>
    <row r="222" spans="4:216" ht="17.25" customHeight="1">
      <c r="D222" s="42"/>
      <c r="E222" s="42"/>
      <c r="I222" s="42"/>
      <c r="AI222" s="45"/>
      <c r="BA222" s="45"/>
      <c r="BG222" s="46"/>
      <c r="HE222"/>
      <c r="HF222"/>
      <c r="HG222"/>
      <c r="HH222"/>
    </row>
    <row r="223" spans="4:216" ht="17.25" customHeight="1">
      <c r="D223" s="42"/>
      <c r="E223" s="42"/>
      <c r="I223" s="42"/>
      <c r="AI223" s="45"/>
      <c r="BA223" s="45"/>
      <c r="BG223" s="46"/>
      <c r="HE223"/>
      <c r="HF223"/>
      <c r="HG223"/>
      <c r="HH223"/>
    </row>
    <row r="224" spans="4:216" ht="17.25" customHeight="1">
      <c r="D224" s="42"/>
      <c r="E224" s="42"/>
      <c r="I224" s="42"/>
      <c r="AI224" s="45"/>
      <c r="BA224" s="45"/>
      <c r="BG224" s="46"/>
      <c r="HE224"/>
      <c r="HF224"/>
      <c r="HG224"/>
      <c r="HH224"/>
    </row>
    <row r="225" spans="4:216" ht="17.25" customHeight="1">
      <c r="D225" s="42"/>
      <c r="E225" s="42"/>
      <c r="I225" s="42"/>
      <c r="AI225" s="45"/>
      <c r="BA225" s="45"/>
      <c r="BG225" s="46"/>
      <c r="HE225"/>
      <c r="HF225"/>
      <c r="HG225"/>
      <c r="HH225"/>
    </row>
    <row r="226" spans="4:216" ht="17.25" customHeight="1">
      <c r="D226" s="42"/>
      <c r="E226" s="42"/>
      <c r="I226" s="42"/>
      <c r="AI226" s="45"/>
      <c r="BA226" s="45"/>
      <c r="BG226" s="46"/>
      <c r="HE226"/>
      <c r="HF226"/>
      <c r="HG226"/>
      <c r="HH226"/>
    </row>
    <row r="227" spans="4:216" ht="17.25" customHeight="1">
      <c r="D227" s="42"/>
      <c r="E227" s="42"/>
      <c r="I227" s="42"/>
      <c r="AI227" s="45"/>
      <c r="BA227" s="45"/>
      <c r="BG227" s="46"/>
      <c r="HE227"/>
      <c r="HF227"/>
      <c r="HG227"/>
      <c r="HH227"/>
    </row>
    <row r="228" spans="4:216" ht="17.25" customHeight="1">
      <c r="D228" s="42"/>
      <c r="E228" s="42"/>
      <c r="I228" s="42"/>
      <c r="AI228" s="45"/>
      <c r="BA228" s="45"/>
      <c r="BG228" s="46"/>
      <c r="HE228"/>
      <c r="HF228"/>
      <c r="HG228"/>
      <c r="HH228"/>
    </row>
    <row r="229" spans="4:216" ht="17.25" customHeight="1">
      <c r="D229" s="42"/>
      <c r="E229" s="42"/>
      <c r="I229" s="42"/>
      <c r="AI229" s="45"/>
      <c r="BA229" s="45"/>
      <c r="BG229" s="46"/>
      <c r="HE229"/>
      <c r="HF229"/>
      <c r="HG229"/>
      <c r="HH229"/>
    </row>
    <row r="230" spans="4:216" ht="17.25" customHeight="1">
      <c r="D230" s="42"/>
      <c r="E230" s="42"/>
      <c r="I230" s="42"/>
      <c r="AI230" s="45"/>
      <c r="BA230" s="45"/>
      <c r="BG230" s="46"/>
      <c r="HE230"/>
      <c r="HF230"/>
      <c r="HG230"/>
      <c r="HH230"/>
    </row>
    <row r="231" spans="4:216" ht="17.25" customHeight="1">
      <c r="D231" s="42"/>
      <c r="E231" s="42"/>
      <c r="I231" s="42"/>
      <c r="AI231" s="45"/>
      <c r="BA231" s="45"/>
      <c r="BG231" s="46"/>
      <c r="HE231"/>
      <c r="HF231"/>
      <c r="HG231"/>
      <c r="HH231"/>
    </row>
    <row r="232" spans="4:216" ht="17.25" customHeight="1">
      <c r="D232" s="42"/>
      <c r="E232" s="42"/>
      <c r="I232" s="42"/>
      <c r="AI232" s="45"/>
      <c r="BA232" s="45"/>
      <c r="BG232" s="46"/>
      <c r="HE232"/>
      <c r="HF232"/>
      <c r="HG232"/>
      <c r="HH232"/>
    </row>
    <row r="233" spans="4:216" ht="17.25" customHeight="1">
      <c r="D233" s="42"/>
      <c r="E233" s="42"/>
      <c r="I233" s="42"/>
      <c r="AI233" s="45"/>
      <c r="BA233" s="45"/>
      <c r="BG233" s="46"/>
      <c r="HE233"/>
      <c r="HF233"/>
      <c r="HG233"/>
      <c r="HH233"/>
    </row>
    <row r="234" spans="4:216" ht="17.25" customHeight="1">
      <c r="D234" s="42"/>
      <c r="E234" s="42"/>
      <c r="I234" s="42"/>
      <c r="AI234" s="45"/>
      <c r="BA234" s="45"/>
      <c r="BG234" s="46"/>
      <c r="HE234"/>
      <c r="HF234"/>
      <c r="HG234"/>
      <c r="HH234"/>
    </row>
    <row r="235" spans="4:216" ht="17.25" customHeight="1">
      <c r="D235" s="42"/>
      <c r="E235" s="42"/>
      <c r="I235" s="42"/>
      <c r="AI235" s="45"/>
      <c r="BA235" s="45"/>
      <c r="BG235" s="46"/>
      <c r="HE235"/>
      <c r="HF235"/>
      <c r="HG235"/>
      <c r="HH235"/>
    </row>
    <row r="236" spans="4:216" ht="17.25" customHeight="1">
      <c r="D236" s="42"/>
      <c r="E236" s="42"/>
      <c r="I236" s="42"/>
      <c r="AI236" s="45"/>
      <c r="BA236" s="45"/>
      <c r="BG236" s="46"/>
      <c r="HE236"/>
      <c r="HF236"/>
      <c r="HG236"/>
      <c r="HH236"/>
    </row>
    <row r="237" spans="4:216" ht="17.25" customHeight="1">
      <c r="D237" s="42"/>
      <c r="E237" s="42"/>
      <c r="I237" s="42"/>
      <c r="AI237" s="45"/>
      <c r="BA237" s="45"/>
      <c r="BG237" s="46"/>
      <c r="HE237"/>
      <c r="HF237"/>
      <c r="HG237"/>
      <c r="HH237"/>
    </row>
    <row r="238" spans="4:216" ht="17.25" customHeight="1">
      <c r="D238" s="42"/>
      <c r="E238" s="42"/>
      <c r="I238" s="42"/>
      <c r="AI238" s="45"/>
      <c r="BA238" s="45"/>
      <c r="BG238" s="46"/>
      <c r="HE238"/>
      <c r="HF238"/>
      <c r="HG238"/>
      <c r="HH238"/>
    </row>
    <row r="239" spans="4:216" ht="17.25" customHeight="1">
      <c r="D239" s="42"/>
      <c r="E239" s="42"/>
      <c r="I239" s="42"/>
      <c r="AI239" s="45"/>
      <c r="BA239" s="45"/>
      <c r="BG239" s="46"/>
      <c r="HE239"/>
      <c r="HF239"/>
      <c r="HG239"/>
      <c r="HH239"/>
    </row>
    <row r="240" spans="4:216" ht="17.25" customHeight="1">
      <c r="D240" s="42"/>
      <c r="E240" s="42"/>
      <c r="I240" s="42"/>
      <c r="AI240" s="45"/>
      <c r="BA240" s="45"/>
      <c r="BG240" s="46"/>
      <c r="HE240"/>
      <c r="HF240"/>
      <c r="HG240"/>
      <c r="HH240"/>
    </row>
    <row r="241" spans="4:216" ht="17.25" customHeight="1">
      <c r="D241" s="42"/>
      <c r="E241" s="42"/>
      <c r="I241" s="42"/>
      <c r="AI241" s="45"/>
      <c r="BA241" s="45"/>
      <c r="BG241" s="46"/>
      <c r="HE241"/>
      <c r="HF241"/>
      <c r="HG241"/>
      <c r="HH241"/>
    </row>
    <row r="242" spans="4:216" ht="17.25" customHeight="1">
      <c r="D242" s="42"/>
      <c r="E242" s="42"/>
      <c r="I242" s="42"/>
      <c r="AI242" s="45"/>
      <c r="BA242" s="45"/>
      <c r="BG242" s="46"/>
      <c r="HE242"/>
      <c r="HF242"/>
      <c r="HG242"/>
      <c r="HH242"/>
    </row>
    <row r="243" spans="4:216" ht="17.25" customHeight="1">
      <c r="D243" s="42"/>
      <c r="E243" s="42"/>
      <c r="I243" s="42"/>
      <c r="AI243" s="45"/>
      <c r="BA243" s="45"/>
      <c r="BG243" s="46"/>
      <c r="HE243"/>
      <c r="HF243"/>
      <c r="HG243"/>
      <c r="HH243"/>
    </row>
    <row r="244" spans="4:216" ht="17.25" customHeight="1">
      <c r="D244" s="42"/>
      <c r="E244" s="42"/>
      <c r="I244" s="42"/>
      <c r="AI244" s="45"/>
      <c r="BA244" s="45"/>
      <c r="BG244" s="46"/>
      <c r="HE244"/>
      <c r="HF244"/>
      <c r="HG244"/>
      <c r="HH244"/>
    </row>
    <row r="245" spans="4:216" ht="17.25" customHeight="1">
      <c r="D245" s="42"/>
      <c r="E245" s="42"/>
      <c r="I245" s="42"/>
      <c r="AI245" s="45"/>
      <c r="BA245" s="45"/>
      <c r="BG245" s="46"/>
      <c r="HE245"/>
      <c r="HF245"/>
      <c r="HG245"/>
      <c r="HH245"/>
    </row>
    <row r="246" spans="4:216" ht="17.25" customHeight="1">
      <c r="D246" s="42"/>
      <c r="E246" s="42"/>
      <c r="I246" s="42"/>
      <c r="AI246" s="45"/>
      <c r="BA246" s="45"/>
      <c r="BG246" s="46"/>
      <c r="HE246"/>
      <c r="HF246"/>
      <c r="HG246"/>
      <c r="HH246"/>
    </row>
    <row r="247" spans="4:216" ht="17.25" customHeight="1">
      <c r="D247" s="42"/>
      <c r="E247" s="42"/>
      <c r="I247" s="42"/>
      <c r="AI247" s="45"/>
      <c r="BA247" s="45"/>
      <c r="BG247" s="46"/>
      <c r="HE247"/>
      <c r="HF247"/>
      <c r="HG247"/>
      <c r="HH247"/>
    </row>
    <row r="248" spans="4:216" ht="17.25" customHeight="1">
      <c r="D248" s="42"/>
      <c r="E248" s="42"/>
      <c r="I248" s="42"/>
      <c r="AI248" s="45"/>
      <c r="BA248" s="45"/>
      <c r="BG248" s="46"/>
      <c r="HE248"/>
      <c r="HF248"/>
      <c r="HG248"/>
      <c r="HH248"/>
    </row>
    <row r="249" spans="4:216" ht="17.25" customHeight="1">
      <c r="D249" s="42"/>
      <c r="E249" s="42"/>
      <c r="I249" s="42"/>
      <c r="AI249" s="45"/>
      <c r="BA249" s="45"/>
      <c r="BG249" s="46"/>
      <c r="HE249"/>
      <c r="HF249"/>
      <c r="HG249"/>
      <c r="HH249"/>
    </row>
    <row r="250" spans="4:216" ht="17.25" customHeight="1">
      <c r="D250" s="42"/>
      <c r="E250" s="42"/>
      <c r="I250" s="42"/>
      <c r="AI250" s="45"/>
      <c r="BA250" s="45"/>
      <c r="BG250" s="46"/>
      <c r="HE250"/>
      <c r="HF250"/>
      <c r="HG250"/>
      <c r="HH250"/>
    </row>
    <row r="251" spans="4:216" ht="17.25" customHeight="1">
      <c r="D251" s="42"/>
      <c r="E251" s="42"/>
      <c r="I251" s="42"/>
      <c r="AI251" s="45"/>
      <c r="BA251" s="45"/>
      <c r="BG251" s="46"/>
      <c r="HE251"/>
      <c r="HF251"/>
      <c r="HG251"/>
      <c r="HH251"/>
    </row>
    <row r="252" spans="4:216" ht="17.25" customHeight="1">
      <c r="D252" s="42"/>
      <c r="E252" s="42"/>
      <c r="I252" s="42"/>
      <c r="AI252" s="45"/>
      <c r="BA252" s="45"/>
      <c r="BG252" s="46"/>
      <c r="HE252"/>
      <c r="HF252"/>
      <c r="HG252"/>
      <c r="HH252"/>
    </row>
    <row r="253" spans="4:216" ht="17.25" customHeight="1">
      <c r="D253" s="42"/>
      <c r="E253" s="42"/>
      <c r="I253" s="42"/>
      <c r="AI253" s="45"/>
      <c r="BA253" s="45"/>
      <c r="BG253" s="46"/>
      <c r="HE253"/>
      <c r="HF253"/>
      <c r="HG253"/>
      <c r="HH253"/>
    </row>
    <row r="254" spans="4:216" ht="17.25" customHeight="1">
      <c r="D254" s="42"/>
      <c r="E254" s="42"/>
      <c r="I254" s="42"/>
      <c r="AI254" s="45"/>
      <c r="BA254" s="45"/>
      <c r="BG254" s="46"/>
      <c r="HE254"/>
      <c r="HF254"/>
      <c r="HG254"/>
      <c r="HH254"/>
    </row>
    <row r="255" spans="4:216" ht="17.25" customHeight="1">
      <c r="D255" s="42"/>
      <c r="E255" s="42"/>
      <c r="I255" s="42"/>
      <c r="AI255" s="45"/>
      <c r="BA255" s="45"/>
      <c r="BG255" s="46"/>
      <c r="HE255"/>
      <c r="HF255"/>
      <c r="HG255"/>
      <c r="HH255"/>
    </row>
    <row r="256" spans="4:216" ht="17.25" customHeight="1">
      <c r="D256" s="42"/>
      <c r="E256" s="42"/>
      <c r="I256" s="42"/>
      <c r="AI256" s="45"/>
      <c r="BA256" s="45"/>
      <c r="BG256" s="46"/>
      <c r="HE256"/>
      <c r="HF256"/>
      <c r="HG256"/>
      <c r="HH256"/>
    </row>
    <row r="257" spans="4:216" ht="17.25" customHeight="1">
      <c r="D257" s="42"/>
      <c r="E257" s="42"/>
      <c r="I257" s="42"/>
      <c r="AI257" s="45"/>
      <c r="BA257" s="45"/>
      <c r="BG257" s="46"/>
      <c r="HE257"/>
      <c r="HF257"/>
      <c r="HG257"/>
      <c r="HH257"/>
    </row>
    <row r="258" spans="4:216" ht="17.25" customHeight="1">
      <c r="D258" s="42"/>
      <c r="E258" s="42"/>
      <c r="I258" s="42"/>
      <c r="AI258" s="45"/>
      <c r="BA258" s="45"/>
      <c r="BG258" s="46"/>
      <c r="HE258"/>
      <c r="HF258"/>
      <c r="HG258"/>
      <c r="HH258"/>
    </row>
    <row r="259" spans="4:216" ht="17.25" customHeight="1">
      <c r="D259" s="42"/>
      <c r="E259" s="42"/>
      <c r="I259" s="42"/>
      <c r="AI259" s="45"/>
      <c r="BA259" s="45"/>
      <c r="BG259" s="46"/>
      <c r="HE259"/>
      <c r="HF259"/>
      <c r="HG259"/>
      <c r="HH259"/>
    </row>
    <row r="260" spans="4:216" ht="17.25" customHeight="1">
      <c r="D260" s="42"/>
      <c r="E260" s="42"/>
      <c r="I260" s="42"/>
      <c r="AI260" s="45"/>
      <c r="BA260" s="45"/>
      <c r="BG260" s="46"/>
      <c r="HE260"/>
      <c r="HF260"/>
      <c r="HG260"/>
      <c r="HH260"/>
    </row>
    <row r="261" spans="4:216" ht="17.25" customHeight="1">
      <c r="D261" s="42"/>
      <c r="E261" s="42"/>
      <c r="I261" s="42"/>
      <c r="AI261" s="45"/>
      <c r="BA261" s="45"/>
      <c r="BG261" s="46"/>
      <c r="HE261"/>
      <c r="HF261"/>
      <c r="HG261"/>
      <c r="HH261"/>
    </row>
    <row r="262" spans="4:216" ht="17.25" customHeight="1">
      <c r="D262" s="42"/>
      <c r="E262" s="42"/>
      <c r="I262" s="42"/>
      <c r="AI262" s="45"/>
      <c r="BA262" s="45"/>
      <c r="BG262" s="46"/>
      <c r="HE262"/>
      <c r="HF262"/>
      <c r="HG262"/>
      <c r="HH262"/>
    </row>
    <row r="263" spans="4:216" ht="17.25" customHeight="1">
      <c r="D263" s="42"/>
      <c r="E263" s="42"/>
      <c r="I263" s="42"/>
      <c r="AI263" s="45"/>
      <c r="BA263" s="45"/>
      <c r="BG263" s="46"/>
      <c r="HE263"/>
      <c r="HF263"/>
      <c r="HG263"/>
      <c r="HH263"/>
    </row>
    <row r="264" spans="4:216" ht="17.25" customHeight="1">
      <c r="D264" s="42"/>
      <c r="E264" s="42"/>
      <c r="I264" s="42"/>
      <c r="AI264" s="45"/>
      <c r="BA264" s="45"/>
      <c r="BG264" s="46"/>
      <c r="HE264"/>
      <c r="HF264"/>
      <c r="HG264"/>
      <c r="HH264"/>
    </row>
    <row r="265" spans="4:216" ht="17.25" customHeight="1">
      <c r="D265" s="42"/>
      <c r="E265" s="42"/>
      <c r="I265" s="42"/>
      <c r="AI265" s="45"/>
      <c r="BA265" s="45"/>
      <c r="BG265" s="46"/>
      <c r="HE265"/>
      <c r="HF265"/>
      <c r="HG265"/>
      <c r="HH265"/>
    </row>
    <row r="266" spans="4:216" ht="17.25" customHeight="1">
      <c r="D266" s="42"/>
      <c r="E266" s="42"/>
      <c r="I266" s="42"/>
      <c r="AI266" s="45"/>
      <c r="BA266" s="45"/>
      <c r="BG266" s="46"/>
      <c r="HE266"/>
      <c r="HF266"/>
      <c r="HG266"/>
      <c r="HH266"/>
    </row>
    <row r="267" spans="4:216" ht="17.25" customHeight="1">
      <c r="D267" s="42"/>
      <c r="E267" s="42"/>
      <c r="I267" s="42"/>
      <c r="AI267" s="45"/>
      <c r="BA267" s="45"/>
      <c r="BG267" s="46"/>
      <c r="HE267"/>
      <c r="HF267"/>
      <c r="HG267"/>
      <c r="HH267"/>
    </row>
    <row r="268" spans="4:216" ht="17.25" customHeight="1">
      <c r="D268" s="42"/>
      <c r="E268" s="42"/>
      <c r="I268" s="42"/>
      <c r="AI268" s="45"/>
      <c r="BA268" s="45"/>
      <c r="BG268" s="46"/>
      <c r="HE268"/>
      <c r="HF268"/>
      <c r="HG268"/>
      <c r="HH268"/>
    </row>
    <row r="269" spans="4:216" ht="17.25" customHeight="1">
      <c r="D269" s="42"/>
      <c r="E269" s="42"/>
      <c r="I269" s="42"/>
      <c r="AI269" s="45"/>
      <c r="BA269" s="45"/>
      <c r="BG269" s="46"/>
      <c r="HE269"/>
      <c r="HF269"/>
      <c r="HG269"/>
      <c r="HH269"/>
    </row>
    <row r="270" spans="4:216" ht="17.25" customHeight="1">
      <c r="D270" s="42"/>
      <c r="E270" s="42"/>
      <c r="I270" s="42"/>
      <c r="AI270" s="45"/>
      <c r="BA270" s="45"/>
      <c r="BG270" s="46"/>
      <c r="HE270"/>
      <c r="HF270"/>
      <c r="HG270"/>
      <c r="HH270"/>
    </row>
    <row r="271" spans="4:216" ht="17.25" customHeight="1">
      <c r="D271" s="42"/>
      <c r="E271" s="42"/>
      <c r="I271" s="42"/>
      <c r="AI271" s="45"/>
      <c r="BA271" s="45"/>
      <c r="BG271" s="46"/>
      <c r="HE271"/>
      <c r="HF271"/>
      <c r="HG271"/>
      <c r="HH271"/>
    </row>
    <row r="272" spans="4:216" ht="17.25" customHeight="1">
      <c r="D272" s="42"/>
      <c r="E272" s="42"/>
      <c r="I272" s="42"/>
      <c r="AI272" s="45"/>
      <c r="BA272" s="45"/>
      <c r="BG272" s="46"/>
      <c r="HE272"/>
      <c r="HF272"/>
      <c r="HG272"/>
      <c r="HH272"/>
    </row>
    <row r="273" spans="4:216" ht="17.25" customHeight="1">
      <c r="D273" s="42"/>
      <c r="E273" s="42"/>
      <c r="I273" s="42"/>
      <c r="AI273" s="45"/>
      <c r="BA273" s="45"/>
      <c r="BG273" s="46"/>
      <c r="HE273"/>
      <c r="HF273"/>
      <c r="HG273"/>
      <c r="HH273"/>
    </row>
    <row r="274" spans="4:216" ht="17.25" customHeight="1">
      <c r="D274" s="42"/>
      <c r="E274" s="42"/>
      <c r="I274" s="42"/>
      <c r="AI274" s="45"/>
      <c r="BA274" s="45"/>
      <c r="BG274" s="46"/>
      <c r="HE274"/>
      <c r="HF274"/>
      <c r="HG274"/>
      <c r="HH274"/>
    </row>
    <row r="275" spans="4:216" ht="17.25" customHeight="1">
      <c r="D275" s="42"/>
      <c r="E275" s="42"/>
      <c r="I275" s="42"/>
      <c r="AI275" s="45"/>
      <c r="BA275" s="45"/>
      <c r="BG275" s="46"/>
      <c r="HE275"/>
      <c r="HF275"/>
      <c r="HG275"/>
      <c r="HH275"/>
    </row>
    <row r="276" spans="4:216" ht="17.25" customHeight="1">
      <c r="D276" s="42"/>
      <c r="E276" s="42"/>
      <c r="I276" s="42"/>
      <c r="AI276" s="45"/>
      <c r="BA276" s="45"/>
      <c r="BG276" s="46"/>
      <c r="HE276"/>
      <c r="HF276"/>
      <c r="HG276"/>
      <c r="HH276"/>
    </row>
    <row r="277" spans="4:216" ht="17.25" customHeight="1">
      <c r="D277" s="42"/>
      <c r="E277" s="42"/>
      <c r="I277" s="42"/>
      <c r="AI277" s="45"/>
      <c r="BA277" s="45"/>
      <c r="BG277" s="46"/>
      <c r="HE277"/>
      <c r="HF277"/>
      <c r="HG277"/>
      <c r="HH277"/>
    </row>
    <row r="278" spans="4:216" ht="17.25" customHeight="1">
      <c r="D278" s="42"/>
      <c r="E278" s="42"/>
      <c r="I278" s="42"/>
      <c r="AI278" s="45"/>
      <c r="BA278" s="45"/>
      <c r="BG278" s="46"/>
      <c r="HE278"/>
      <c r="HF278"/>
      <c r="HG278"/>
      <c r="HH278"/>
    </row>
    <row r="279" spans="4:216" ht="17.25" customHeight="1">
      <c r="D279" s="42"/>
      <c r="E279" s="42"/>
      <c r="I279" s="42"/>
      <c r="AI279" s="45"/>
      <c r="BA279" s="45"/>
      <c r="BG279" s="46"/>
      <c r="HE279"/>
      <c r="HF279"/>
      <c r="HG279"/>
      <c r="HH279"/>
    </row>
    <row r="280" spans="4:216" ht="17.25" customHeight="1">
      <c r="D280" s="42"/>
      <c r="E280" s="42"/>
      <c r="I280" s="42"/>
      <c r="AI280" s="45"/>
      <c r="BA280" s="45"/>
      <c r="BG280" s="46"/>
      <c r="HE280"/>
      <c r="HF280"/>
      <c r="HG280"/>
      <c r="HH280"/>
    </row>
    <row r="281" spans="4:216" ht="17.25" customHeight="1">
      <c r="D281" s="42"/>
      <c r="E281" s="42"/>
      <c r="I281" s="42"/>
      <c r="AI281" s="45"/>
      <c r="BA281" s="45"/>
      <c r="BG281" s="46"/>
      <c r="HE281"/>
      <c r="HF281"/>
      <c r="HG281"/>
      <c r="HH281"/>
    </row>
    <row r="282" spans="4:216" ht="17.25" customHeight="1">
      <c r="D282" s="42"/>
      <c r="E282" s="42"/>
      <c r="I282" s="42"/>
      <c r="AI282" s="45"/>
      <c r="BA282" s="45"/>
      <c r="BG282" s="46"/>
      <c r="HE282"/>
      <c r="HF282"/>
      <c r="HG282"/>
      <c r="HH282"/>
    </row>
    <row r="283" spans="4:216" ht="17.25" customHeight="1">
      <c r="D283" s="42"/>
      <c r="E283" s="42"/>
      <c r="I283" s="42"/>
      <c r="AI283" s="45"/>
      <c r="BA283" s="45"/>
      <c r="BG283" s="46"/>
      <c r="HE283"/>
      <c r="HF283"/>
      <c r="HG283"/>
      <c r="HH283"/>
    </row>
    <row r="284" spans="4:216" ht="17.25" customHeight="1">
      <c r="D284" s="42"/>
      <c r="E284" s="42"/>
      <c r="I284" s="42"/>
      <c r="AI284" s="45"/>
      <c r="BA284" s="45"/>
      <c r="BG284" s="46"/>
      <c r="HE284"/>
      <c r="HF284"/>
      <c r="HG284"/>
      <c r="HH284"/>
    </row>
    <row r="285" spans="4:216" ht="17.25" customHeight="1">
      <c r="D285" s="42"/>
      <c r="E285" s="42"/>
      <c r="I285" s="42"/>
      <c r="AI285" s="45"/>
      <c r="BA285" s="45"/>
      <c r="BG285" s="46"/>
      <c r="HE285"/>
      <c r="HF285"/>
      <c r="HG285"/>
      <c r="HH285"/>
    </row>
    <row r="286" spans="4:216" ht="17.25" customHeight="1">
      <c r="D286" s="42"/>
      <c r="E286" s="42"/>
      <c r="I286" s="42"/>
      <c r="AI286" s="45"/>
      <c r="BA286" s="45"/>
      <c r="BG286" s="46"/>
      <c r="HE286"/>
      <c r="HF286"/>
      <c r="HG286"/>
      <c r="HH286"/>
    </row>
    <row r="287" spans="4:216" ht="17.25" customHeight="1">
      <c r="D287" s="42"/>
      <c r="E287" s="42"/>
      <c r="I287" s="42"/>
      <c r="AI287" s="45"/>
      <c r="BA287" s="45"/>
      <c r="BG287" s="46"/>
      <c r="HE287"/>
      <c r="HF287"/>
      <c r="HG287"/>
      <c r="HH287"/>
    </row>
    <row r="288" spans="4:216" ht="17.25" customHeight="1">
      <c r="D288" s="42"/>
      <c r="E288" s="42"/>
      <c r="I288" s="42"/>
      <c r="AI288" s="45"/>
      <c r="BA288" s="45"/>
      <c r="BG288" s="46"/>
      <c r="HE288"/>
      <c r="HF288"/>
      <c r="HG288"/>
      <c r="HH288"/>
    </row>
    <row r="289" spans="4:216" ht="17.25" customHeight="1">
      <c r="D289" s="42"/>
      <c r="E289" s="42"/>
      <c r="I289" s="42"/>
      <c r="AI289" s="45"/>
      <c r="BA289" s="45"/>
      <c r="BG289" s="46"/>
      <c r="HE289"/>
      <c r="HF289"/>
      <c r="HG289"/>
      <c r="HH289"/>
    </row>
    <row r="290" spans="4:216" ht="17.25" customHeight="1">
      <c r="D290" s="42"/>
      <c r="E290" s="42"/>
      <c r="I290" s="42"/>
      <c r="AI290" s="45"/>
      <c r="BA290" s="45"/>
      <c r="BG290" s="46"/>
      <c r="HE290"/>
      <c r="HF290"/>
      <c r="HG290"/>
      <c r="HH290"/>
    </row>
    <row r="291" spans="4:216" ht="17.25" customHeight="1">
      <c r="D291" s="42"/>
      <c r="E291" s="42"/>
      <c r="I291" s="42"/>
      <c r="AI291" s="45"/>
      <c r="BA291" s="45"/>
      <c r="BG291" s="46"/>
      <c r="HE291"/>
      <c r="HF291"/>
      <c r="HG291"/>
      <c r="HH291"/>
    </row>
    <row r="292" spans="4:216" ht="17.25" customHeight="1">
      <c r="D292" s="42"/>
      <c r="E292" s="42"/>
      <c r="I292" s="42"/>
      <c r="AI292" s="45"/>
      <c r="BA292" s="45"/>
      <c r="BG292" s="46"/>
      <c r="HE292"/>
      <c r="HF292"/>
      <c r="HG292"/>
      <c r="HH292"/>
    </row>
    <row r="293" spans="4:216" ht="17.25" customHeight="1">
      <c r="D293" s="42"/>
      <c r="E293" s="42"/>
      <c r="I293" s="42"/>
      <c r="AI293" s="45"/>
      <c r="BA293" s="45"/>
      <c r="BG293" s="46"/>
      <c r="HE293"/>
      <c r="HF293"/>
      <c r="HG293"/>
      <c r="HH293"/>
    </row>
    <row r="294" spans="4:216" ht="17.25" customHeight="1">
      <c r="D294" s="42"/>
      <c r="E294" s="42"/>
      <c r="I294" s="42"/>
      <c r="AI294" s="45"/>
      <c r="BA294" s="45"/>
      <c r="BG294" s="46"/>
      <c r="HE294"/>
      <c r="HF294"/>
      <c r="HG294"/>
      <c r="HH294"/>
    </row>
    <row r="295" spans="4:216" ht="17.25" customHeight="1">
      <c r="D295" s="42"/>
      <c r="E295" s="42"/>
      <c r="I295" s="42"/>
      <c r="AI295" s="45"/>
      <c r="BA295" s="45"/>
      <c r="BG295" s="46"/>
      <c r="HE295"/>
      <c r="HF295"/>
      <c r="HG295"/>
      <c r="HH295"/>
    </row>
    <row r="296" spans="4:216" ht="17.25" customHeight="1">
      <c r="D296" s="42"/>
      <c r="E296" s="42"/>
      <c r="I296" s="42"/>
      <c r="AI296" s="45"/>
      <c r="BA296" s="45"/>
      <c r="BG296" s="46"/>
      <c r="HE296"/>
      <c r="HF296"/>
      <c r="HG296"/>
      <c r="HH296"/>
    </row>
    <row r="297" spans="4:216" ht="17.25" customHeight="1">
      <c r="D297" s="42"/>
      <c r="E297" s="42"/>
      <c r="I297" s="42"/>
      <c r="AI297" s="45"/>
      <c r="BA297" s="45"/>
      <c r="BG297" s="46"/>
      <c r="HE297"/>
      <c r="HF297"/>
      <c r="HG297"/>
      <c r="HH297"/>
    </row>
    <row r="298" spans="4:216" ht="17.25" customHeight="1">
      <c r="D298" s="42"/>
      <c r="E298" s="42"/>
      <c r="I298" s="42"/>
      <c r="AI298" s="45"/>
      <c r="BA298" s="45"/>
      <c r="BG298" s="46"/>
      <c r="HE298"/>
      <c r="HF298"/>
      <c r="HG298"/>
      <c r="HH298"/>
    </row>
    <row r="299" spans="4:216" ht="17.25" customHeight="1">
      <c r="D299" s="42"/>
      <c r="E299" s="42"/>
      <c r="I299" s="42"/>
      <c r="AI299" s="45"/>
      <c r="BA299" s="45"/>
      <c r="BG299" s="46"/>
      <c r="HE299"/>
      <c r="HF299"/>
      <c r="HG299"/>
      <c r="HH299"/>
    </row>
    <row r="300" spans="4:216" ht="17.25" customHeight="1">
      <c r="D300" s="42"/>
      <c r="E300" s="42"/>
      <c r="I300" s="42"/>
      <c r="AI300" s="45"/>
      <c r="BA300" s="45"/>
      <c r="BG300" s="46"/>
      <c r="HE300"/>
      <c r="HF300"/>
      <c r="HG300"/>
      <c r="HH300"/>
    </row>
    <row r="301" spans="4:216" ht="17.25" customHeight="1">
      <c r="D301" s="42"/>
      <c r="E301" s="42"/>
      <c r="I301" s="42"/>
      <c r="AI301" s="45"/>
      <c r="BA301" s="45"/>
      <c r="BG301" s="46"/>
      <c r="HE301"/>
      <c r="HF301"/>
      <c r="HG301"/>
      <c r="HH301"/>
    </row>
    <row r="302" spans="4:216" ht="17.25" customHeight="1">
      <c r="D302" s="42"/>
      <c r="E302" s="42"/>
      <c r="I302" s="42"/>
      <c r="AI302" s="45"/>
      <c r="BA302" s="45"/>
      <c r="BG302" s="46"/>
      <c r="HE302"/>
      <c r="HF302"/>
      <c r="HG302"/>
      <c r="HH302"/>
    </row>
    <row r="303" spans="4:216" ht="17.25" customHeight="1">
      <c r="D303" s="42"/>
      <c r="E303" s="42"/>
      <c r="I303" s="42"/>
      <c r="AI303" s="45"/>
      <c r="BA303" s="45"/>
      <c r="BG303" s="46"/>
      <c r="HE303"/>
      <c r="HF303"/>
      <c r="HG303"/>
      <c r="HH303"/>
    </row>
    <row r="304" spans="4:216" ht="17.25" customHeight="1">
      <c r="D304" s="42"/>
      <c r="E304" s="42"/>
      <c r="I304" s="42"/>
      <c r="AI304" s="45"/>
      <c r="BA304" s="45"/>
      <c r="BG304" s="46"/>
      <c r="HE304"/>
      <c r="HF304"/>
      <c r="HG304"/>
      <c r="HH304"/>
    </row>
    <row r="305" spans="4:216" ht="17.25" customHeight="1">
      <c r="D305" s="42"/>
      <c r="E305" s="42"/>
      <c r="I305" s="42"/>
      <c r="AI305" s="45"/>
      <c r="BA305" s="45"/>
      <c r="BG305" s="46"/>
      <c r="HE305"/>
      <c r="HF305"/>
      <c r="HG305"/>
      <c r="HH305"/>
    </row>
    <row r="306" spans="4:216" ht="17.25" customHeight="1">
      <c r="D306" s="42"/>
      <c r="E306" s="42"/>
      <c r="I306" s="42"/>
      <c r="AI306" s="45"/>
      <c r="BA306" s="45"/>
      <c r="BG306" s="46"/>
      <c r="HE306"/>
      <c r="HF306"/>
      <c r="HG306"/>
      <c r="HH306"/>
    </row>
    <row r="307" spans="4:216" ht="17.25" customHeight="1">
      <c r="D307" s="42"/>
      <c r="E307" s="42"/>
      <c r="I307" s="42"/>
      <c r="AI307" s="45"/>
      <c r="BA307" s="45"/>
      <c r="BG307" s="46"/>
      <c r="HE307"/>
      <c r="HF307"/>
      <c r="HG307"/>
      <c r="HH307"/>
    </row>
    <row r="308" spans="4:216" ht="17.25" customHeight="1">
      <c r="D308" s="42"/>
      <c r="E308" s="42"/>
      <c r="I308" s="42"/>
      <c r="AI308" s="45"/>
      <c r="BA308" s="45"/>
      <c r="BG308" s="46"/>
      <c r="HE308"/>
      <c r="HF308"/>
      <c r="HG308"/>
      <c r="HH308"/>
    </row>
    <row r="309" spans="4:216" ht="17.25" customHeight="1">
      <c r="D309" s="42"/>
      <c r="E309" s="42"/>
      <c r="I309" s="42"/>
      <c r="AI309" s="45"/>
      <c r="BA309" s="45"/>
      <c r="BG309" s="46"/>
      <c r="HE309"/>
      <c r="HF309"/>
      <c r="HG309"/>
      <c r="HH309"/>
    </row>
    <row r="310" spans="4:216" ht="17.25" customHeight="1">
      <c r="D310" s="42"/>
      <c r="E310" s="42"/>
      <c r="I310" s="42"/>
      <c r="AI310" s="45"/>
      <c r="BA310" s="45"/>
      <c r="BG310" s="46"/>
      <c r="HE310"/>
      <c r="HF310"/>
      <c r="HG310"/>
      <c r="HH310"/>
    </row>
    <row r="311" spans="4:216" ht="17.25" customHeight="1">
      <c r="D311" s="42"/>
      <c r="E311" s="42"/>
      <c r="I311" s="42"/>
      <c r="AI311" s="45"/>
      <c r="BA311" s="45"/>
      <c r="BG311" s="46"/>
      <c r="HE311"/>
      <c r="HF311"/>
      <c r="HG311"/>
      <c r="HH311"/>
    </row>
    <row r="312" spans="4:216" ht="17.25" customHeight="1">
      <c r="D312" s="42"/>
      <c r="E312" s="42"/>
      <c r="I312" s="42"/>
      <c r="AI312" s="45"/>
      <c r="BA312" s="45"/>
      <c r="BG312" s="46"/>
      <c r="HE312"/>
      <c r="HF312"/>
      <c r="HG312"/>
      <c r="HH312"/>
    </row>
    <row r="313" spans="4:216" ht="17.25" customHeight="1">
      <c r="D313" s="42"/>
      <c r="E313" s="42"/>
      <c r="I313" s="42"/>
      <c r="AI313" s="45"/>
      <c r="BA313" s="45"/>
      <c r="BG313" s="46"/>
      <c r="HE313"/>
      <c r="HF313"/>
      <c r="HG313"/>
      <c r="HH313"/>
    </row>
    <row r="314" spans="4:216" ht="17.25" customHeight="1">
      <c r="D314" s="42"/>
      <c r="E314" s="42"/>
      <c r="I314" s="42"/>
      <c r="AI314" s="45"/>
      <c r="BA314" s="45"/>
      <c r="BG314" s="46"/>
      <c r="HE314"/>
      <c r="HF314"/>
      <c r="HG314"/>
      <c r="HH314"/>
    </row>
    <row r="315" spans="4:216" ht="17.25" customHeight="1">
      <c r="D315" s="42"/>
      <c r="E315" s="42"/>
      <c r="I315" s="42"/>
      <c r="AI315" s="45"/>
      <c r="BA315" s="45"/>
      <c r="BG315" s="46"/>
      <c r="HE315"/>
      <c r="HF315"/>
      <c r="HG315"/>
      <c r="HH315"/>
    </row>
    <row r="316" spans="4:216" ht="17.25" customHeight="1">
      <c r="D316" s="42"/>
      <c r="E316" s="42"/>
      <c r="I316" s="42"/>
      <c r="AI316" s="45"/>
      <c r="BA316" s="45"/>
      <c r="BG316" s="46"/>
      <c r="HE316"/>
      <c r="HF316"/>
      <c r="HG316"/>
      <c r="HH316"/>
    </row>
    <row r="317" spans="4:216" ht="17.25" customHeight="1">
      <c r="D317" s="42"/>
      <c r="E317" s="42"/>
      <c r="I317" s="42"/>
      <c r="AI317" s="45"/>
      <c r="BA317" s="45"/>
      <c r="BG317" s="46"/>
      <c r="HE317"/>
      <c r="HF317"/>
      <c r="HG317"/>
      <c r="HH317"/>
    </row>
    <row r="318" spans="4:216" ht="17.25" customHeight="1">
      <c r="D318" s="42"/>
      <c r="E318" s="42"/>
      <c r="I318" s="42"/>
      <c r="AI318" s="45"/>
      <c r="BA318" s="45"/>
      <c r="BG318" s="46"/>
      <c r="HE318"/>
      <c r="HF318"/>
      <c r="HG318"/>
      <c r="HH318"/>
    </row>
    <row r="319" spans="4:216" ht="17.25" customHeight="1">
      <c r="D319" s="42"/>
      <c r="E319" s="42"/>
      <c r="I319" s="42"/>
      <c r="AI319" s="45"/>
      <c r="BA319" s="45"/>
      <c r="BG319" s="46"/>
      <c r="HE319"/>
      <c r="HF319"/>
      <c r="HG319"/>
      <c r="HH319"/>
    </row>
    <row r="320" spans="4:216" ht="17.25" customHeight="1">
      <c r="D320" s="42"/>
      <c r="E320" s="42"/>
      <c r="I320" s="42"/>
      <c r="AI320" s="45"/>
      <c r="BA320" s="45"/>
      <c r="BG320" s="46"/>
      <c r="HE320"/>
      <c r="HF320"/>
      <c r="HG320"/>
      <c r="HH320"/>
    </row>
    <row r="321" spans="4:216" ht="17.25" customHeight="1">
      <c r="D321" s="42"/>
      <c r="E321" s="42"/>
      <c r="I321" s="42"/>
      <c r="AI321" s="45"/>
      <c r="BA321" s="45"/>
      <c r="BG321" s="46"/>
      <c r="HE321"/>
      <c r="HF321"/>
      <c r="HG321"/>
      <c r="HH321"/>
    </row>
    <row r="322" spans="4:216" ht="17.25" customHeight="1">
      <c r="D322" s="42"/>
      <c r="E322" s="42"/>
      <c r="I322" s="42"/>
      <c r="AI322" s="45"/>
      <c r="BA322" s="45"/>
      <c r="BG322" s="46"/>
      <c r="HE322"/>
      <c r="HF322"/>
      <c r="HG322"/>
      <c r="HH322"/>
    </row>
    <row r="323" spans="4:216" ht="17.25" customHeight="1">
      <c r="D323" s="42"/>
      <c r="E323" s="42"/>
      <c r="I323" s="42"/>
      <c r="AI323" s="45"/>
      <c r="BA323" s="45"/>
      <c r="BG323" s="46"/>
      <c r="HE323"/>
      <c r="HF323"/>
      <c r="HG323"/>
      <c r="HH323"/>
    </row>
    <row r="324" spans="4:216" ht="17.25" customHeight="1">
      <c r="D324" s="42"/>
      <c r="E324" s="42"/>
      <c r="I324" s="42"/>
      <c r="AI324" s="45"/>
      <c r="BA324" s="45"/>
      <c r="BG324" s="46"/>
      <c r="HE324"/>
      <c r="HF324"/>
      <c r="HG324"/>
      <c r="HH324"/>
    </row>
    <row r="325" spans="4:216" ht="17.25" customHeight="1">
      <c r="D325" s="42"/>
      <c r="E325" s="42"/>
      <c r="I325" s="42"/>
      <c r="AI325" s="45"/>
      <c r="BA325" s="45"/>
      <c r="BG325" s="46"/>
      <c r="HE325"/>
      <c r="HF325"/>
      <c r="HG325"/>
      <c r="HH325"/>
    </row>
    <row r="326" spans="4:216" ht="17.25" customHeight="1">
      <c r="D326" s="42"/>
      <c r="E326" s="42"/>
      <c r="I326" s="42"/>
      <c r="AI326" s="45"/>
      <c r="BA326" s="45"/>
      <c r="BG326" s="46"/>
      <c r="HE326"/>
      <c r="HF326"/>
      <c r="HG326"/>
      <c r="HH326"/>
    </row>
    <row r="327" spans="4:216" ht="17.25" customHeight="1">
      <c r="D327" s="42"/>
      <c r="E327" s="42"/>
      <c r="I327" s="42"/>
      <c r="AI327" s="45"/>
      <c r="BA327" s="45"/>
      <c r="BG327" s="46"/>
      <c r="HE327"/>
      <c r="HF327"/>
      <c r="HG327"/>
      <c r="HH327"/>
    </row>
    <row r="328" spans="4:216" ht="17.25" customHeight="1">
      <c r="D328" s="42"/>
      <c r="E328" s="42"/>
      <c r="I328" s="42"/>
      <c r="AI328" s="45"/>
      <c r="BA328" s="45"/>
      <c r="BG328" s="46"/>
      <c r="HE328"/>
      <c r="HF328"/>
      <c r="HG328"/>
      <c r="HH328"/>
    </row>
    <row r="329" spans="4:216" ht="17.25" customHeight="1">
      <c r="D329" s="42"/>
      <c r="E329" s="42"/>
      <c r="I329" s="42"/>
      <c r="AI329" s="45"/>
      <c r="BA329" s="45"/>
      <c r="BG329" s="46"/>
      <c r="HE329"/>
      <c r="HF329"/>
      <c r="HG329"/>
      <c r="HH329"/>
    </row>
    <row r="330" spans="4:216" ht="17.25" customHeight="1">
      <c r="D330" s="42"/>
      <c r="E330" s="42"/>
      <c r="I330" s="42"/>
      <c r="AI330" s="45"/>
      <c r="BA330" s="45"/>
      <c r="BG330" s="46"/>
      <c r="HE330"/>
      <c r="HF330"/>
      <c r="HG330"/>
      <c r="HH330"/>
    </row>
    <row r="331" spans="4:216" ht="17.25" customHeight="1">
      <c r="D331" s="42"/>
      <c r="E331" s="42"/>
      <c r="I331" s="42"/>
      <c r="AI331" s="45"/>
      <c r="BA331" s="45"/>
      <c r="BG331" s="46"/>
      <c r="HE331"/>
      <c r="HF331"/>
      <c r="HG331"/>
      <c r="HH331"/>
    </row>
    <row r="332" spans="4:216" ht="17.25" customHeight="1">
      <c r="D332" s="42"/>
      <c r="E332" s="42"/>
      <c r="I332" s="42"/>
      <c r="AI332" s="45"/>
      <c r="BA332" s="45"/>
      <c r="BG332" s="46"/>
      <c r="HE332"/>
      <c r="HF332"/>
      <c r="HG332"/>
      <c r="HH332"/>
    </row>
    <row r="333" spans="4:216" ht="17.25" customHeight="1">
      <c r="D333" s="42"/>
      <c r="E333" s="42"/>
      <c r="I333" s="42"/>
      <c r="AI333" s="45"/>
      <c r="BA333" s="45"/>
      <c r="BG333" s="46"/>
      <c r="HE333"/>
      <c r="HF333"/>
      <c r="HG333"/>
      <c r="HH333"/>
    </row>
    <row r="334" spans="4:216" ht="17.25" customHeight="1">
      <c r="D334" s="42"/>
      <c r="E334" s="42"/>
      <c r="I334" s="42"/>
      <c r="AI334" s="45"/>
      <c r="BA334" s="45"/>
      <c r="BG334" s="46"/>
      <c r="HE334"/>
      <c r="HF334"/>
      <c r="HG334"/>
      <c r="HH334"/>
    </row>
    <row r="335" spans="4:216" ht="17.25" customHeight="1">
      <c r="D335" s="42"/>
      <c r="E335" s="42"/>
      <c r="I335" s="42"/>
      <c r="AI335" s="45"/>
      <c r="BA335" s="45"/>
      <c r="BG335" s="46"/>
      <c r="HE335"/>
      <c r="HF335"/>
      <c r="HG335"/>
      <c r="HH335"/>
    </row>
    <row r="336" spans="4:216" ht="17.25" customHeight="1">
      <c r="D336" s="42"/>
      <c r="E336" s="42"/>
      <c r="I336" s="42"/>
      <c r="AI336" s="45"/>
      <c r="BA336" s="45"/>
      <c r="BG336" s="46"/>
      <c r="HE336"/>
      <c r="HF336"/>
      <c r="HG336"/>
      <c r="HH336"/>
    </row>
    <row r="337" spans="4:216" ht="17.25" customHeight="1">
      <c r="D337" s="42"/>
      <c r="E337" s="42"/>
      <c r="I337" s="42"/>
      <c r="AI337" s="45"/>
      <c r="BA337" s="45"/>
      <c r="BG337" s="46"/>
      <c r="HE337"/>
      <c r="HF337"/>
      <c r="HG337"/>
      <c r="HH337"/>
    </row>
    <row r="338" spans="4:216" ht="17.25" customHeight="1">
      <c r="D338" s="42"/>
      <c r="E338" s="42"/>
      <c r="I338" s="42"/>
      <c r="AI338" s="45"/>
      <c r="BA338" s="45"/>
      <c r="BG338" s="46"/>
      <c r="HE338"/>
      <c r="HF338"/>
      <c r="HG338"/>
      <c r="HH338"/>
    </row>
    <row r="339" spans="4:216" ht="17.25" customHeight="1">
      <c r="D339" s="42"/>
      <c r="E339" s="42"/>
      <c r="I339" s="42"/>
      <c r="AI339" s="45"/>
      <c r="BA339" s="45"/>
      <c r="BG339" s="46"/>
      <c r="HE339"/>
      <c r="HF339"/>
      <c r="HG339"/>
      <c r="HH339"/>
    </row>
    <row r="340" spans="4:216" ht="17.25" customHeight="1">
      <c r="D340" s="42"/>
      <c r="E340" s="42"/>
      <c r="I340" s="42"/>
      <c r="AI340" s="45"/>
      <c r="BA340" s="45"/>
      <c r="BG340" s="46"/>
      <c r="HE340"/>
      <c r="HF340"/>
      <c r="HG340"/>
      <c r="HH340"/>
    </row>
    <row r="341" spans="4:216" ht="17.25" customHeight="1">
      <c r="D341" s="42"/>
      <c r="E341" s="42"/>
      <c r="I341" s="42"/>
      <c r="AI341" s="45"/>
      <c r="BA341" s="45"/>
      <c r="BG341" s="46"/>
      <c r="HE341"/>
      <c r="HF341"/>
      <c r="HG341"/>
      <c r="HH341"/>
    </row>
    <row r="342" spans="4:216" ht="17.25" customHeight="1">
      <c r="D342" s="42"/>
      <c r="E342" s="42"/>
      <c r="I342" s="42"/>
      <c r="AI342" s="45"/>
      <c r="BA342" s="45"/>
      <c r="BG342" s="46"/>
      <c r="HE342"/>
      <c r="HF342"/>
      <c r="HG342"/>
      <c r="HH342"/>
    </row>
    <row r="343" spans="4:216" ht="17.25" customHeight="1">
      <c r="D343" s="42"/>
      <c r="E343" s="42"/>
      <c r="I343" s="42"/>
      <c r="AI343" s="45"/>
      <c r="BA343" s="45"/>
      <c r="BG343" s="46"/>
      <c r="HE343"/>
      <c r="HF343"/>
      <c r="HG343"/>
      <c r="HH343"/>
    </row>
    <row r="344" spans="4:216" ht="17.25" customHeight="1">
      <c r="D344" s="42"/>
      <c r="E344" s="42"/>
      <c r="I344" s="42"/>
      <c r="AI344" s="45"/>
      <c r="BA344" s="45"/>
      <c r="BG344" s="46"/>
      <c r="HE344"/>
      <c r="HF344"/>
      <c r="HG344"/>
      <c r="HH344"/>
    </row>
    <row r="345" spans="4:216" ht="17.25" customHeight="1">
      <c r="D345" s="42"/>
      <c r="E345" s="42"/>
      <c r="I345" s="42"/>
      <c r="AI345" s="45"/>
      <c r="BA345" s="45"/>
      <c r="BG345" s="46"/>
      <c r="HE345"/>
      <c r="HF345"/>
      <c r="HG345"/>
      <c r="HH345"/>
    </row>
    <row r="346" spans="4:216" ht="17.25" customHeight="1">
      <c r="D346" s="42"/>
      <c r="E346" s="42"/>
      <c r="I346" s="42"/>
      <c r="AI346" s="45"/>
      <c r="BA346" s="45"/>
      <c r="BG346" s="46"/>
      <c r="HE346"/>
      <c r="HF346"/>
      <c r="HG346"/>
      <c r="HH346"/>
    </row>
    <row r="347" spans="4:216">
      <c r="HE347"/>
      <c r="HF347"/>
      <c r="HG347"/>
      <c r="HH347"/>
    </row>
  </sheetData>
  <sheetProtection sheet="1" objects="1" scenarios="1"/>
  <sortState xmlns:xlrd2="http://schemas.microsoft.com/office/spreadsheetml/2017/richdata2" columnSort="1" ref="BU1:CY347">
    <sortCondition ref="BU2:CY2"/>
  </sortState>
  <pageMargins left="0.39370078740157483" right="0.74803149606299213" top="0.39370078740157483" bottom="0.39370078740157483" header="0.51181102362204722" footer="0.51181102362204722"/>
  <pageSetup paperSize="9" scale="16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E5A18-B5CF-42C2-A3E4-AB10E161A94F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T22" sqref="T22"/>
      <selection pane="topRight" activeCell="T22" sqref="T22"/>
      <selection pane="bottomLeft" activeCell="T22" sqref="T2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4" t="s">
        <v>250</v>
      </c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7">
      <c r="C8" s="3"/>
      <c r="G8" s="8"/>
      <c r="H8" s="8"/>
      <c r="I8" s="8"/>
      <c r="K8" s="8"/>
      <c r="L8" s="8"/>
      <c r="M8" s="122" t="str">
        <f>IF(Health!$K$11=1,CONCATENATE(G12,": per cent higher or lower than ",J12),"")</f>
        <v xml:space="preserve">Greater Dandenong : per cent higher or lower than Greater Melbourne </v>
      </c>
      <c r="N8" s="122"/>
    </row>
    <row r="9" spans="1:17" ht="3" customHeight="1">
      <c r="G9" s="8"/>
      <c r="H9" s="8"/>
      <c r="I9" s="8"/>
      <c r="J9" s="8"/>
      <c r="K9" s="8"/>
      <c r="L9" s="8"/>
      <c r="M9" s="122"/>
      <c r="N9" s="122"/>
    </row>
    <row r="10" spans="1:17" ht="3" customHeight="1">
      <c r="G10" s="13"/>
      <c r="H10" s="8"/>
      <c r="I10" s="8"/>
      <c r="J10" s="7"/>
      <c r="K10" s="7"/>
      <c r="L10" s="8"/>
      <c r="M10" s="122"/>
      <c r="N10" s="122"/>
    </row>
    <row r="11" spans="1:17" ht="15" customHeight="1">
      <c r="A11" s="3"/>
      <c r="G11" s="28"/>
      <c r="H11" s="87">
        <f>Community!H11</f>
        <v>26</v>
      </c>
      <c r="I11" s="8"/>
      <c r="J11" s="87">
        <f>Community!J11</f>
        <v>80</v>
      </c>
      <c r="K11" s="12">
        <v>1</v>
      </c>
      <c r="L11" s="8"/>
      <c r="M11" s="122"/>
      <c r="N11" s="122"/>
    </row>
    <row r="12" spans="1:17" ht="16.5" customHeight="1">
      <c r="B12" s="124" t="str">
        <f>IF(Health!K11=2,"A high standardized score represents a more favorable outcome","")</f>
        <v/>
      </c>
      <c r="C12" s="124"/>
      <c r="D12" s="124"/>
      <c r="E12" s="124"/>
      <c r="F12" s="124"/>
      <c r="G12" s="123" t="str">
        <f>INDEX('Data 3 Table'!B4:B84,H11)</f>
        <v xml:space="preserve">Greater Dandenong </v>
      </c>
      <c r="H12" s="123"/>
      <c r="I12" s="4"/>
      <c r="J12" s="123" t="str">
        <f>INDEX('Data 3 Table'!B4:B84,J11)</f>
        <v xml:space="preserve">Greater Melbourne </v>
      </c>
      <c r="K12" s="123"/>
      <c r="M12" s="122"/>
      <c r="N12" s="122"/>
      <c r="O12" s="125" t="s">
        <v>258</v>
      </c>
      <c r="P12" s="125"/>
      <c r="Q12" s="78"/>
    </row>
    <row r="13" spans="1:17" ht="22.95" customHeight="1">
      <c r="A13" s="10">
        <v>71</v>
      </c>
      <c r="B13" s="120" t="str">
        <f>'Data 3 Table'!BU3</f>
        <v>Per cent of persons with  'Fair' or 'poor' self-reported health status, 2020</v>
      </c>
      <c r="C13" s="120"/>
      <c r="D13" s="120"/>
      <c r="E13" s="120"/>
      <c r="F13" s="120"/>
      <c r="G13" s="126">
        <f>VLOOKUP($H$11,'Data 3 Table'!$A$4:$FZ$84,2+$A13)</f>
        <v>22.315539999999999</v>
      </c>
      <c r="H13" s="126"/>
      <c r="I13" s="11"/>
      <c r="J13" s="126">
        <f>VLOOKUP($J$11,'Data 3 Table'!$A$4:$FZ$84,2+$A13)</f>
        <v>20.999876129032256</v>
      </c>
      <c r="K13" s="126"/>
      <c r="M13" s="81">
        <f t="shared" ref="M13:M22" si="0">(G13-J13)/J13*100</f>
        <v>6.2651030076736616</v>
      </c>
      <c r="N13" s="114" t="str">
        <f>'Data 3 Table'!BU85</f>
        <v>Victorian Population Health Survey, 2022 (update 2026)</v>
      </c>
      <c r="O13" s="114"/>
      <c r="P13" s="114"/>
      <c r="Q13" s="5"/>
    </row>
    <row r="14" spans="1:17" ht="22.95" customHeight="1">
      <c r="A14" s="10">
        <v>72</v>
      </c>
      <c r="B14" s="119" t="str">
        <f>'Data 3 Table'!BV3</f>
        <v>Per cent of persons living with disability, 2021</v>
      </c>
      <c r="C14" s="119"/>
      <c r="D14" s="119"/>
      <c r="E14" s="119"/>
      <c r="F14" s="119"/>
      <c r="G14" s="121">
        <f>VLOOKUP($H$11,'Data 3 Table'!$A$4:$FZ$84,2+$A14)</f>
        <v>6.8297347273097984</v>
      </c>
      <c r="H14" s="121"/>
      <c r="I14" s="11"/>
      <c r="J14" s="128">
        <f>VLOOKUP($J$11,'Data 3 Table'!$A$4:$FZ$84,2+$A14)</f>
        <v>5.8</v>
      </c>
      <c r="K14" s="128"/>
      <c r="M14" s="82">
        <f t="shared" si="0"/>
        <v>17.754047022582732</v>
      </c>
      <c r="N14" s="113" t="str">
        <f>'Data 3 Table'!BV85</f>
        <v>Census 2021 (update 2026)</v>
      </c>
      <c r="O14" s="114"/>
      <c r="P14" s="114"/>
      <c r="Q14" s="5"/>
    </row>
    <row r="15" spans="1:17" ht="22.95" customHeight="1">
      <c r="A15" s="10">
        <v>73</v>
      </c>
      <c r="B15" s="120" t="str">
        <f>'Data 3 Table'!BW3</f>
        <v>Per cent of persons who have arthritis, 2021</v>
      </c>
      <c r="C15" s="120"/>
      <c r="D15" s="120"/>
      <c r="E15" s="120"/>
      <c r="F15" s="120"/>
      <c r="G15" s="126">
        <f>VLOOKUP($H$11,'Data 3 Table'!$A$4:$FZ$84,2+$A15)</f>
        <v>6.5687726225732144</v>
      </c>
      <c r="H15" s="126"/>
      <c r="I15" s="11"/>
      <c r="J15" s="126">
        <f>VLOOKUP($J$11,'Data 3 Table'!$A$4:$FZ$84,2+$A15)</f>
        <v>6.9480555131920081</v>
      </c>
      <c r="K15" s="126"/>
      <c r="M15" s="81">
        <f t="shared" si="0"/>
        <v>-5.45883506397817</v>
      </c>
      <c r="N15" s="113" t="str">
        <f>'Data 3 Table'!BW85</f>
        <v>Census 2021 (update 2026)</v>
      </c>
      <c r="O15" s="114"/>
      <c r="P15" s="114"/>
      <c r="Q15" s="5"/>
    </row>
    <row r="16" spans="1:17" ht="22.95" customHeight="1">
      <c r="A16" s="10">
        <v>74</v>
      </c>
      <c r="B16" s="119" t="str">
        <f>'Data 3 Table'!BX3</f>
        <v>Per cent of persons who have asthma, 2021</v>
      </c>
      <c r="C16" s="119"/>
      <c r="D16" s="119"/>
      <c r="E16" s="119"/>
      <c r="F16" s="119"/>
      <c r="G16" s="121">
        <f>VLOOKUP($H$11,'Data 3 Table'!$A$4:$FZ$84,2+$A16)</f>
        <v>6.9629538225293413</v>
      </c>
      <c r="H16" s="121"/>
      <c r="I16" s="11"/>
      <c r="J16" s="128">
        <f>VLOOKUP($J$11,'Data 3 Table'!$A$4:$FZ$84,2+$A16)</f>
        <v>7.8561740633419754</v>
      </c>
      <c r="K16" s="128"/>
      <c r="M16" s="82">
        <f t="shared" si="0"/>
        <v>-11.369659501060788</v>
      </c>
      <c r="N16" s="113" t="str">
        <f>'Data 3 Table'!BX85</f>
        <v>Census 2021 (update 2026)</v>
      </c>
      <c r="O16" s="114"/>
      <c r="P16" s="114"/>
    </row>
    <row r="17" spans="1:17" ht="22.95" customHeight="1">
      <c r="A17" s="10">
        <v>75</v>
      </c>
      <c r="B17" s="120" t="str">
        <f>'Data 3 Table'!BY3</f>
        <v>Per cent of persons who have cancer, 2021</v>
      </c>
      <c r="C17" s="120"/>
      <c r="D17" s="120"/>
      <c r="E17" s="120"/>
      <c r="F17" s="120"/>
      <c r="G17" s="126">
        <f>VLOOKUP($H$11,'Data 3 Table'!$A$4:$FZ$84,2+$A17)</f>
        <v>2.0545409674234945</v>
      </c>
      <c r="H17" s="126"/>
      <c r="I17" s="11"/>
      <c r="J17" s="126">
        <f>VLOOKUP($J$11,'Data 3 Table'!$A$4:$FZ$84,2+$A17)</f>
        <v>2.4924609831731992</v>
      </c>
      <c r="K17" s="126"/>
      <c r="M17" s="81">
        <f t="shared" si="0"/>
        <v>-17.569784189447191</v>
      </c>
      <c r="N17" s="113" t="str">
        <f>'Data 3 Table'!BY85</f>
        <v>Census 2021 (update 2026)</v>
      </c>
      <c r="O17" s="114"/>
      <c r="P17" s="114"/>
      <c r="Q17" s="5"/>
    </row>
    <row r="18" spans="1:17" ht="22.95" customHeight="1">
      <c r="A18" s="10">
        <v>76</v>
      </c>
      <c r="B18" s="130" t="str">
        <f>'Data 3 Table'!BZ3</f>
        <v>Per cent of persons who have dementia, 2021</v>
      </c>
      <c r="C18" s="119"/>
      <c r="D18" s="119"/>
      <c r="E18" s="119"/>
      <c r="F18" s="119"/>
      <c r="G18" s="121">
        <f>VLOOKUP($H$11,'Data 3 Table'!$A$4:$FZ$84,2+$A18)</f>
        <v>0.90764505868158385</v>
      </c>
      <c r="H18" s="121"/>
      <c r="I18" s="11"/>
      <c r="J18" s="128">
        <f>VLOOKUP($J$11,'Data 3 Table'!$A$4:$FZ$84,2+$A18)</f>
        <v>0.67292969345737375</v>
      </c>
      <c r="K18" s="128"/>
      <c r="M18" s="82">
        <f t="shared" si="0"/>
        <v>34.87962672865438</v>
      </c>
      <c r="N18" s="113" t="str">
        <f>'Data 3 Table'!BZ85</f>
        <v>Census 2021 (update 2026)</v>
      </c>
      <c r="O18" s="114"/>
      <c r="P18" s="114"/>
    </row>
    <row r="19" spans="1:17" ht="22.95" customHeight="1">
      <c r="A19" s="10">
        <v>77</v>
      </c>
      <c r="B19" s="120" t="str">
        <f>'Data 3 Table'!CA3</f>
        <v>Per cent of persons who have diabetes mellitus, 2021</v>
      </c>
      <c r="C19" s="120"/>
      <c r="D19" s="120"/>
      <c r="E19" s="120"/>
      <c r="F19" s="120"/>
      <c r="G19" s="126">
        <f>VLOOKUP($H$11,'Data 3 Table'!$A$4:$FZ$84,2+$A19)</f>
        <v>6.6236152243062412</v>
      </c>
      <c r="H19" s="126"/>
      <c r="I19" s="11"/>
      <c r="J19" s="126">
        <f>VLOOKUP($J$11,'Data 3 Table'!$A$4:$FZ$84,2+$A19)</f>
        <v>4.4719434700828637</v>
      </c>
      <c r="K19" s="126"/>
      <c r="M19" s="81">
        <f t="shared" si="0"/>
        <v>48.11491398802292</v>
      </c>
      <c r="N19" s="113" t="str">
        <f>'Data 3 Table'!CA85</f>
        <v>Census 2021 (update 2026)</v>
      </c>
      <c r="O19" s="114"/>
      <c r="P19" s="114"/>
    </row>
    <row r="20" spans="1:17" ht="22.95" customHeight="1">
      <c r="A20" s="10">
        <v>78</v>
      </c>
      <c r="B20" s="130" t="str">
        <f>'Data 3 Table'!CB3</f>
        <v>Per cent of persons who have heart disease, 2021</v>
      </c>
      <c r="C20" s="130"/>
      <c r="D20" s="130"/>
      <c r="E20" s="130"/>
      <c r="F20" s="130"/>
      <c r="G20" s="121">
        <f>VLOOKUP($H$11,'Data 3 Table'!$A$4:$FZ$84,2+$A20)</f>
        <v>3.4948447954370958</v>
      </c>
      <c r="H20" s="121"/>
      <c r="I20" s="11"/>
      <c r="J20" s="128">
        <f>VLOOKUP($J$11,'Data 3 Table'!$A$4:$FZ$84,2+$A20)</f>
        <v>3.3317472421330896</v>
      </c>
      <c r="K20" s="128"/>
      <c r="M20" s="82">
        <f t="shared" si="0"/>
        <v>4.8952558958099717</v>
      </c>
      <c r="N20" s="113" t="str">
        <f>'Data 3 Table'!CB85</f>
        <v>Census 2021 (update 2026)</v>
      </c>
      <c r="O20" s="114"/>
      <c r="P20" s="114"/>
    </row>
    <row r="21" spans="1:17" ht="22.95" customHeight="1">
      <c r="A21" s="8">
        <v>79</v>
      </c>
      <c r="B21" s="120" t="str">
        <f>'Data 3 Table'!CC3</f>
        <v>Per cent of persons who have lung disease, 2021</v>
      </c>
      <c r="C21" s="120"/>
      <c r="D21" s="120"/>
      <c r="E21" s="120"/>
      <c r="F21" s="120"/>
      <c r="G21" s="126">
        <f>VLOOKUP($H$11,'Data 3 Table'!$A$4:$FZ$84,2+$A21)</f>
        <v>1.2373862016014041</v>
      </c>
      <c r="H21" s="126"/>
      <c r="I21" s="11"/>
      <c r="J21" s="126">
        <f>VLOOKUP($J$11,'Data 3 Table'!$A$4:$FZ$84,2+$A21)</f>
        <v>1.1982105637740836</v>
      </c>
      <c r="K21" s="126"/>
      <c r="M21" s="81">
        <f t="shared" si="0"/>
        <v>3.2695119715792158</v>
      </c>
      <c r="N21" s="113" t="str">
        <f>'Data 3 Table'!CC85</f>
        <v>Census 2021 (update 2026)</v>
      </c>
      <c r="O21" s="114"/>
      <c r="P21" s="114"/>
    </row>
    <row r="22" spans="1:17" ht="22.95" customHeight="1">
      <c r="A22" s="8">
        <v>80</v>
      </c>
      <c r="B22" s="130" t="str">
        <f>'Data 3 Table'!CD3</f>
        <v>Per cent of persons who have a mental health condition, 2021</v>
      </c>
      <c r="C22" s="130"/>
      <c r="D22" s="130"/>
      <c r="E22" s="130"/>
      <c r="F22" s="130"/>
      <c r="G22" s="121">
        <f>VLOOKUP($H$11,'Data 3 Table'!$A$4:$FZ$84,2+$A22)</f>
        <v>6.5118734232751994</v>
      </c>
      <c r="H22" s="121"/>
      <c r="I22" s="11"/>
      <c r="J22" s="128">
        <f>VLOOKUP($J$11,'Data 3 Table'!$A$4:$FZ$84,2+$A22)</f>
        <v>8.098724009963906</v>
      </c>
      <c r="K22" s="128"/>
      <c r="M22" s="82">
        <f t="shared" si="0"/>
        <v>-19.593834593405028</v>
      </c>
      <c r="N22" s="113" t="str">
        <f>'Data 3 Table'!CD85</f>
        <v>Census 2021 (update 2026)</v>
      </c>
      <c r="O22" s="114"/>
      <c r="P22" s="114"/>
    </row>
    <row r="23" spans="1:17" ht="20.25" customHeight="1">
      <c r="N23" s="104"/>
      <c r="O23" s="104"/>
      <c r="P23" s="105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13:F13"/>
    <mergeCell ref="G13:H13"/>
    <mergeCell ref="J13:K13"/>
    <mergeCell ref="N13:P13"/>
    <mergeCell ref="B14:F14"/>
    <mergeCell ref="G14:H14"/>
    <mergeCell ref="J14:K14"/>
    <mergeCell ref="N14:P14"/>
    <mergeCell ref="B7:N7"/>
    <mergeCell ref="O12:P12"/>
    <mergeCell ref="M8:N12"/>
    <mergeCell ref="B12:F12"/>
    <mergeCell ref="G12:H12"/>
    <mergeCell ref="J12:K12"/>
    <mergeCell ref="G15:H15"/>
    <mergeCell ref="J15:K15"/>
    <mergeCell ref="N15:P15"/>
    <mergeCell ref="B16:F16"/>
    <mergeCell ref="G16:H16"/>
    <mergeCell ref="J16:K16"/>
    <mergeCell ref="N16:P16"/>
    <mergeCell ref="B15:F15"/>
    <mergeCell ref="B17:F17"/>
    <mergeCell ref="G17:H17"/>
    <mergeCell ref="J17:K17"/>
    <mergeCell ref="N17:P17"/>
    <mergeCell ref="B18:F18"/>
    <mergeCell ref="G18:H18"/>
    <mergeCell ref="J18:K18"/>
    <mergeCell ref="N18:P18"/>
    <mergeCell ref="B19:F19"/>
    <mergeCell ref="G19:H19"/>
    <mergeCell ref="J19:K19"/>
    <mergeCell ref="N19:P19"/>
    <mergeCell ref="B20:F20"/>
    <mergeCell ref="G20:H20"/>
    <mergeCell ref="J20:K20"/>
    <mergeCell ref="N20:P20"/>
    <mergeCell ref="B21:F21"/>
    <mergeCell ref="J21:K21"/>
    <mergeCell ref="N21:P21"/>
    <mergeCell ref="B22:F22"/>
    <mergeCell ref="G22:H22"/>
    <mergeCell ref="J22:K22"/>
    <mergeCell ref="N22:P22"/>
    <mergeCell ref="G21:H21"/>
  </mergeCells>
  <conditionalFormatting sqref="B12">
    <cfRule type="expression" dxfId="26" priority="7" stopIfTrue="1">
      <formula>K11=2</formula>
    </cfRule>
  </conditionalFormatting>
  <conditionalFormatting sqref="C12:F12">
    <cfRule type="expression" dxfId="25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D1127-90C6-4E14-AD76-E67AC880C35A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T22" sqref="T22"/>
      <selection pane="topRight" activeCell="T22" sqref="T22"/>
      <selection pane="bottomLeft" activeCell="T22" sqref="T2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4" t="s">
        <v>337</v>
      </c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7">
      <c r="C8" s="3"/>
      <c r="G8" s="8"/>
      <c r="H8" s="8"/>
      <c r="I8" s="8"/>
      <c r="K8" s="8"/>
      <c r="L8" s="8"/>
      <c r="M8" s="122" t="str">
        <f>IF(Nutrition!$K$11=1,CONCATENATE(G12,": per cent higher or lower than ",J12),"")</f>
        <v xml:space="preserve">Greater Dandenong : per cent higher or lower than Greater Melbourne </v>
      </c>
      <c r="N8" s="122"/>
    </row>
    <row r="9" spans="1:17" ht="3" customHeight="1">
      <c r="G9" s="8"/>
      <c r="H9" s="8"/>
      <c r="I9" s="8"/>
      <c r="J9" s="8"/>
      <c r="K9" s="8"/>
      <c r="L9" s="8"/>
      <c r="M9" s="122"/>
      <c r="N9" s="122"/>
    </row>
    <row r="10" spans="1:17" ht="3" customHeight="1">
      <c r="G10" s="13"/>
      <c r="H10" s="8"/>
      <c r="I10" s="8"/>
      <c r="J10" s="7"/>
      <c r="K10" s="7"/>
      <c r="L10" s="8"/>
      <c r="M10" s="122"/>
      <c r="N10" s="122"/>
    </row>
    <row r="11" spans="1:17" ht="15" customHeight="1">
      <c r="A11" s="3"/>
      <c r="G11" s="28"/>
      <c r="H11" s="87">
        <f>Community!H11</f>
        <v>26</v>
      </c>
      <c r="I11" s="8"/>
      <c r="J11" s="87">
        <f>Community!J11</f>
        <v>80</v>
      </c>
      <c r="K11" s="12">
        <v>1</v>
      </c>
      <c r="L11" s="8"/>
      <c r="M11" s="122"/>
      <c r="N11" s="122"/>
    </row>
    <row r="12" spans="1:17" ht="16.5" customHeight="1">
      <c r="B12" s="124" t="str">
        <f>IF(Nutrition!K11=2,"A high standardized score represents a more favorable outcome","")</f>
        <v/>
      </c>
      <c r="C12" s="124"/>
      <c r="D12" s="124"/>
      <c r="E12" s="124"/>
      <c r="F12" s="124"/>
      <c r="G12" s="123" t="str">
        <f>INDEX('Data 3 Table'!B4:B84,H11)</f>
        <v xml:space="preserve">Greater Dandenong </v>
      </c>
      <c r="H12" s="123"/>
      <c r="I12" s="4"/>
      <c r="J12" s="123" t="str">
        <f>INDEX('Data 3 Table'!B4:B84,J11)</f>
        <v xml:space="preserve">Greater Melbourne </v>
      </c>
      <c r="K12" s="123"/>
      <c r="M12" s="122"/>
      <c r="N12" s="122"/>
      <c r="O12" s="125" t="s">
        <v>258</v>
      </c>
      <c r="P12" s="125"/>
      <c r="Q12" s="78"/>
    </row>
    <row r="13" spans="1:17" ht="22.95" customHeight="1">
      <c r="A13" s="10">
        <v>91</v>
      </c>
      <c r="B13" s="120" t="str">
        <f>'Data 3 Table'!CO3</f>
        <v>Per cent of residents who meet fruit consumption guidelines, 2017</v>
      </c>
      <c r="C13" s="120"/>
      <c r="D13" s="120"/>
      <c r="E13" s="120"/>
      <c r="F13" s="120"/>
      <c r="G13" s="126">
        <f>VLOOKUP($H$11,'Data 3 Table'!$A$4:$FZ$84,2+$A13)</f>
        <v>37.92</v>
      </c>
      <c r="H13" s="126"/>
      <c r="I13" s="11"/>
      <c r="J13" s="126">
        <f>VLOOKUP($J$11,'Data 3 Table'!$A$4:$FZ$84,2+$A13)</f>
        <v>43.82322580645161</v>
      </c>
      <c r="K13" s="126"/>
      <c r="M13" s="81">
        <f t="shared" ref="M13:M22" si="0">(G13-J13)/J13*100</f>
        <v>-13.470541471601438</v>
      </c>
      <c r="N13" s="114" t="str">
        <f>'Data 3 Table'!CO85</f>
        <v>Victorian Population Health Survey, 2017 (update unknown)</v>
      </c>
      <c r="O13" s="114"/>
      <c r="P13" s="114"/>
      <c r="Q13" s="5"/>
    </row>
    <row r="14" spans="1:17" ht="22.95" customHeight="1">
      <c r="A14" s="10">
        <v>92</v>
      </c>
      <c r="B14" s="119" t="str">
        <f>'Data 3 Table'!CP3</f>
        <v>Per cent of residents who met vegetable consumption guidelines , 2017</v>
      </c>
      <c r="C14" s="119"/>
      <c r="D14" s="119"/>
      <c r="E14" s="119"/>
      <c r="F14" s="119"/>
      <c r="G14" s="121">
        <f>VLOOKUP($H$11,'Data 3 Table'!$A$4:$FZ$84,2+$A14)</f>
        <v>1.49</v>
      </c>
      <c r="H14" s="121"/>
      <c r="I14" s="11"/>
      <c r="J14" s="128">
        <f>VLOOKUP($J$11,'Data 3 Table'!$A$4:$FZ$84,2+$A14)</f>
        <v>5.2574193548387083</v>
      </c>
      <c r="K14" s="128"/>
      <c r="M14" s="82">
        <f t="shared" si="0"/>
        <v>-71.659099275984772</v>
      </c>
      <c r="N14" s="113" t="str">
        <f>'Data 3 Table'!CP85</f>
        <v>Victorian Population Health Survey, 2017 (update unknown)</v>
      </c>
      <c r="O14" s="114"/>
      <c r="P14" s="114"/>
      <c r="Q14" s="5"/>
    </row>
    <row r="15" spans="1:17" ht="22.95" customHeight="1">
      <c r="A15" s="10">
        <v>93</v>
      </c>
      <c r="B15" s="120" t="str">
        <f>'Data 3 Table'!CQ3</f>
        <v>Per cent of residents who consume take-away meals, or snacks, more than once a week, 2017</v>
      </c>
      <c r="C15" s="120"/>
      <c r="D15" s="120"/>
      <c r="E15" s="120"/>
      <c r="F15" s="120"/>
      <c r="G15" s="126">
        <f>VLOOKUP($H$11,'Data 3 Table'!$A$4:$FZ$84,2+$A15)</f>
        <v>15.3</v>
      </c>
      <c r="H15" s="126"/>
      <c r="I15" s="11"/>
      <c r="J15" s="126">
        <f>VLOOKUP($J$11,'Data 3 Table'!$A$4:$FZ$84,2+$A15)</f>
        <v>15.21935483870968</v>
      </c>
      <c r="K15" s="126"/>
      <c r="M15" s="81">
        <f t="shared" si="0"/>
        <v>0.52988554472232474</v>
      </c>
      <c r="N15" s="113" t="str">
        <f>'Data 3 Table'!CQ85</f>
        <v>Victorian Population Health Survey, 2017 (update unknown)</v>
      </c>
      <c r="O15" s="114"/>
      <c r="P15" s="114"/>
      <c r="Q15" s="5"/>
    </row>
    <row r="16" spans="1:17" ht="22.95" customHeight="1">
      <c r="A16" s="10">
        <v>94</v>
      </c>
      <c r="B16" s="119" t="str">
        <f>'Data 3 Table'!CR3</f>
        <v>Per cent of residents who consume sugar-sweetened soft drinks daily, 2017</v>
      </c>
      <c r="C16" s="119"/>
      <c r="D16" s="119"/>
      <c r="E16" s="119"/>
      <c r="F16" s="119"/>
      <c r="G16" s="121">
        <f>VLOOKUP($H$11,'Data 3 Table'!$A$4:$FZ$84,2+$A16)</f>
        <v>11.3</v>
      </c>
      <c r="H16" s="121"/>
      <c r="I16" s="11"/>
      <c r="J16" s="128">
        <f>VLOOKUP($J$11,'Data 3 Table'!$A$4:$FZ$84,2+$A16)</f>
        <v>9.1193548387096754</v>
      </c>
      <c r="K16" s="128"/>
      <c r="M16" s="82">
        <f t="shared" si="0"/>
        <v>23.912274495932117</v>
      </c>
      <c r="N16" s="113" t="str">
        <f>'Data 3 Table'!CR85</f>
        <v>Victorian Population Health Survey, 2017 (update unknown)</v>
      </c>
      <c r="O16" s="114"/>
      <c r="P16" s="114"/>
    </row>
    <row r="17" spans="1:17" ht="22.95" customHeight="1">
      <c r="A17" s="10">
        <v>95</v>
      </c>
      <c r="B17" s="120" t="str">
        <f>'Data 3 Table'!CS3</f>
        <v>Per cent of residents who ran out of money to buy food during the past 12 months, 2020</v>
      </c>
      <c r="C17" s="120"/>
      <c r="D17" s="120"/>
      <c r="E17" s="120"/>
      <c r="F17" s="120"/>
      <c r="G17" s="126">
        <f>VLOOKUP($H$11,'Data 3 Table'!$A$4:$FZ$84,2+$A17)</f>
        <v>12.93365</v>
      </c>
      <c r="H17" s="126"/>
      <c r="I17" s="11"/>
      <c r="J17" s="126">
        <f>VLOOKUP($J$11,'Data 3 Table'!$A$4:$FZ$84,2+$A17)</f>
        <v>5.8868295862068969</v>
      </c>
      <c r="K17" s="126"/>
      <c r="M17" s="81">
        <f t="shared" si="0"/>
        <v>119.70484809521437</v>
      </c>
      <c r="N17" s="113" t="str">
        <f>'Data 3 Table'!CS85</f>
        <v>Victorian Population Health Survey, 2020 (update 2026)</v>
      </c>
      <c r="O17" s="114"/>
      <c r="P17" s="114"/>
      <c r="Q17" s="5"/>
    </row>
    <row r="18" spans="1:17" ht="22.95" customHeight="1">
      <c r="A18" s="10">
        <v>96</v>
      </c>
      <c r="B18" s="130" t="str">
        <f>'Data 3 Table'!CT3</f>
        <v>Per cent of residents who with a sedentary level of activity, 2017</v>
      </c>
      <c r="C18" s="119"/>
      <c r="D18" s="119"/>
      <c r="E18" s="119"/>
      <c r="F18" s="119"/>
      <c r="G18" s="121">
        <f>VLOOKUP($H$11,'Data 3 Table'!$A$4:$FZ$84,2+$A18)</f>
        <v>7.06</v>
      </c>
      <c r="H18" s="121"/>
      <c r="I18" s="11"/>
      <c r="J18" s="128">
        <f>VLOOKUP($J$11,'Data 3 Table'!$A$4:$FZ$84,2+$A18)</f>
        <v>2.6667741935483877</v>
      </c>
      <c r="K18" s="128"/>
      <c r="M18" s="82">
        <f t="shared" si="0"/>
        <v>164.73932502721658</v>
      </c>
      <c r="N18" s="113" t="str">
        <f>'Data 3 Table'!CT85</f>
        <v>Victorian Population Health Survey, 2017 (update unknown)</v>
      </c>
      <c r="O18" s="114"/>
      <c r="P18" s="114"/>
    </row>
    <row r="19" spans="1:17" ht="22.95" customHeight="1">
      <c r="A19" s="10">
        <v>97</v>
      </c>
      <c r="B19" s="120" t="str">
        <f>'Data 3 Table'!CU3</f>
        <v>Per cent of residents who are obese, 2020</v>
      </c>
      <c r="C19" s="120"/>
      <c r="D19" s="120"/>
      <c r="E19" s="120"/>
      <c r="F19" s="120"/>
      <c r="G19" s="126">
        <f>VLOOKUP($H$11,'Data 3 Table'!$A$4:$FZ$84,2+$A19)</f>
        <v>18.830179999999999</v>
      </c>
      <c r="H19" s="126"/>
      <c r="I19" s="11"/>
      <c r="J19" s="126">
        <f>VLOOKUP($J$11,'Data 3 Table'!$A$4:$FZ$84,2+$A19)</f>
        <v>18.20337864516129</v>
      </c>
      <c r="K19" s="126"/>
      <c r="M19" s="81">
        <f t="shared" si="0"/>
        <v>3.4433242699443629</v>
      </c>
      <c r="N19" s="113" t="str">
        <f>'Data 3 Table'!CU85</f>
        <v>Victorian Population Health Survey, 2020 (update 2026)</v>
      </c>
      <c r="O19" s="114"/>
      <c r="P19" s="114"/>
    </row>
    <row r="20" spans="1:17" ht="22.95" customHeight="1">
      <c r="A20" s="10">
        <v>98</v>
      </c>
      <c r="B20" s="130" t="str">
        <f>'Data 3 Table'!CV3</f>
        <v>Per cent of residents with increased lifetime risk of alcohol-related harm, 2017</v>
      </c>
      <c r="C20" s="130"/>
      <c r="D20" s="130"/>
      <c r="E20" s="130"/>
      <c r="F20" s="130"/>
      <c r="G20" s="121">
        <f>VLOOKUP($H$11,'Data 3 Table'!$A$4:$FZ$84,2+$A20)</f>
        <v>41.31</v>
      </c>
      <c r="H20" s="121"/>
      <c r="I20" s="11"/>
      <c r="J20" s="128">
        <f>VLOOKUP($J$11,'Data 3 Table'!$A$4:$FZ$84,2+$A20)</f>
        <v>59.627741935483883</v>
      </c>
      <c r="K20" s="128"/>
      <c r="M20" s="82">
        <f t="shared" si="0"/>
        <v>-30.72016705798341</v>
      </c>
      <c r="N20" s="113" t="str">
        <f>'Data 3 Table'!CV85</f>
        <v>Victorian Population Health Survey, 2017 (update unknown)</v>
      </c>
      <c r="O20" s="114"/>
      <c r="P20" s="114"/>
    </row>
    <row r="21" spans="1:17" ht="22.95" customHeight="1">
      <c r="A21" s="10">
        <v>99</v>
      </c>
      <c r="B21" s="120" t="str">
        <f>'Data 3 Table'!CW3</f>
        <v>Per cent of residents who are current smokers, 2020</v>
      </c>
      <c r="C21" s="120"/>
      <c r="D21" s="120"/>
      <c r="E21" s="120"/>
      <c r="F21" s="120"/>
      <c r="G21" s="126">
        <f>VLOOKUP($H$11,'Data 3 Table'!$A$4:$FZ$84,2+$A21)</f>
        <v>13.05475</v>
      </c>
      <c r="H21" s="126"/>
      <c r="I21" s="11"/>
      <c r="J21" s="126">
        <f>VLOOKUP($J$11,'Data 3 Table'!$A$4:$FZ$84,2+$A21)</f>
        <v>11.202443161290322</v>
      </c>
      <c r="K21" s="126"/>
      <c r="M21" s="81">
        <f t="shared" si="0"/>
        <v>16.534847015428422</v>
      </c>
      <c r="N21" s="113" t="str">
        <f>'Data 3 Table'!CW85</f>
        <v>Victorian Population Health Survey, 2020 (update 2026)</v>
      </c>
      <c r="O21" s="114"/>
      <c r="P21" s="114"/>
    </row>
    <row r="22" spans="1:17" ht="22.95" customHeight="1">
      <c r="A22" s="10">
        <v>100</v>
      </c>
      <c r="B22" s="130" t="str">
        <f>'Data 3 Table'!CX3</f>
        <v>Number of ambulance callouts to illicit drug-related incidents, per 100,000 pop., 2022/23</v>
      </c>
      <c r="C22" s="130"/>
      <c r="D22" s="130"/>
      <c r="E22" s="130"/>
      <c r="F22" s="130"/>
      <c r="G22" s="121">
        <f>VLOOKUP($H$11,'Data 3 Table'!$A$4:$FZ$84,2+$A22)</f>
        <v>294.27566669922828</v>
      </c>
      <c r="H22" s="121"/>
      <c r="I22" s="11"/>
      <c r="J22" s="128">
        <f>VLOOKUP($J$11,'Data 3 Table'!$A$4:$FZ$84,2+$A22)</f>
        <v>199.26291290129146</v>
      </c>
      <c r="K22" s="128"/>
      <c r="M22" s="82">
        <f t="shared" si="0"/>
        <v>47.682106225659332</v>
      </c>
      <c r="N22" s="113" t="str">
        <f>'Data 3 Table'!CX85</f>
        <v>Turning Point, 2024 (update, 2025)</v>
      </c>
      <c r="O22" s="114"/>
      <c r="P22" s="114"/>
    </row>
    <row r="23" spans="1:17" ht="20.25" customHeight="1">
      <c r="N23" s="104"/>
      <c r="O23" s="104"/>
      <c r="P23" s="105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13:F13"/>
    <mergeCell ref="G13:H13"/>
    <mergeCell ref="J13:K13"/>
    <mergeCell ref="N13:P13"/>
    <mergeCell ref="B14:F14"/>
    <mergeCell ref="G14:H14"/>
    <mergeCell ref="J14:K14"/>
    <mergeCell ref="N14:P14"/>
    <mergeCell ref="B7:N7"/>
    <mergeCell ref="O12:P12"/>
    <mergeCell ref="M8:N12"/>
    <mergeCell ref="B12:F12"/>
    <mergeCell ref="G12:H12"/>
    <mergeCell ref="J12:K12"/>
    <mergeCell ref="G15:H15"/>
    <mergeCell ref="J15:K15"/>
    <mergeCell ref="N15:P15"/>
    <mergeCell ref="B16:F16"/>
    <mergeCell ref="G16:H16"/>
    <mergeCell ref="J16:K16"/>
    <mergeCell ref="N16:P16"/>
    <mergeCell ref="B15:F15"/>
    <mergeCell ref="B17:F17"/>
    <mergeCell ref="G17:H17"/>
    <mergeCell ref="J17:K17"/>
    <mergeCell ref="N17:P17"/>
    <mergeCell ref="B18:F18"/>
    <mergeCell ref="G18:H18"/>
    <mergeCell ref="J18:K18"/>
    <mergeCell ref="N18:P18"/>
    <mergeCell ref="B19:F19"/>
    <mergeCell ref="G19:H19"/>
    <mergeCell ref="J19:K19"/>
    <mergeCell ref="N19:P19"/>
    <mergeCell ref="B20:F20"/>
    <mergeCell ref="G20:H20"/>
    <mergeCell ref="J20:K20"/>
    <mergeCell ref="N20:P20"/>
    <mergeCell ref="B21:F21"/>
    <mergeCell ref="J21:K21"/>
    <mergeCell ref="N21:P21"/>
    <mergeCell ref="B22:F22"/>
    <mergeCell ref="G22:H22"/>
    <mergeCell ref="J22:K22"/>
    <mergeCell ref="N22:P22"/>
    <mergeCell ref="G21:H21"/>
  </mergeCells>
  <conditionalFormatting sqref="B12">
    <cfRule type="expression" dxfId="24" priority="7" stopIfTrue="1">
      <formula>K11=2</formula>
    </cfRule>
  </conditionalFormatting>
  <conditionalFormatting sqref="C12:F12">
    <cfRule type="expression" dxfId="23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7BA0F-35FF-4143-B3D5-2C460250F250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T22" sqref="T22"/>
      <selection pane="topRight" activeCell="T22" sqref="T22"/>
      <selection pane="bottomLeft" activeCell="T22" sqref="T2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4" t="s">
        <v>251</v>
      </c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7">
      <c r="C8" s="3"/>
      <c r="G8" s="8"/>
      <c r="H8" s="8"/>
      <c r="I8" s="8"/>
      <c r="K8" s="8"/>
      <c r="L8" s="8"/>
      <c r="M8" s="122" t="str">
        <f>IF(Safety!$K$11=1,CONCATENATE(G12,": per cent higher or lower than ",J12),"")</f>
        <v xml:space="preserve">Greater Dandenong : per cent higher or lower than Greater Melbourne </v>
      </c>
      <c r="N8" s="122"/>
    </row>
    <row r="9" spans="1:17" ht="3" customHeight="1">
      <c r="G9" s="8"/>
      <c r="H9" s="8"/>
      <c r="I9" s="8"/>
      <c r="J9" s="8"/>
      <c r="K9" s="8"/>
      <c r="L9" s="8"/>
      <c r="M9" s="122"/>
      <c r="N9" s="122"/>
    </row>
    <row r="10" spans="1:17" ht="3" customHeight="1">
      <c r="G10" s="13"/>
      <c r="H10" s="8"/>
      <c r="I10" s="8"/>
      <c r="J10" s="7"/>
      <c r="K10" s="7"/>
      <c r="L10" s="8"/>
      <c r="M10" s="122"/>
      <c r="N10" s="122"/>
    </row>
    <row r="11" spans="1:17" ht="15" customHeight="1">
      <c r="A11" s="3"/>
      <c r="G11" s="28"/>
      <c r="H11" s="87">
        <f>Community!H11</f>
        <v>26</v>
      </c>
      <c r="I11" s="8"/>
      <c r="J11" s="87">
        <f>Community!J11</f>
        <v>80</v>
      </c>
      <c r="K11" s="12">
        <v>1</v>
      </c>
      <c r="L11" s="8"/>
      <c r="M11" s="122"/>
      <c r="N11" s="122"/>
    </row>
    <row r="12" spans="1:17" ht="16.5" customHeight="1">
      <c r="B12" s="124" t="str">
        <f>IF(Safety!K11=2,"A high standardized score represents a more favorable outcome","")</f>
        <v/>
      </c>
      <c r="C12" s="124"/>
      <c r="D12" s="124"/>
      <c r="E12" s="124"/>
      <c r="F12" s="124"/>
      <c r="G12" s="123" t="str">
        <f>INDEX('Data 3 Table'!B4:B84,H11)</f>
        <v xml:space="preserve">Greater Dandenong </v>
      </c>
      <c r="H12" s="123"/>
      <c r="I12" s="4"/>
      <c r="J12" s="123" t="str">
        <f>INDEX('Data 3 Table'!B4:B84,J11)</f>
        <v xml:space="preserve">Greater Melbourne </v>
      </c>
      <c r="K12" s="123"/>
      <c r="M12" s="122"/>
      <c r="N12" s="122"/>
      <c r="O12" s="125" t="s">
        <v>258</v>
      </c>
      <c r="P12" s="125"/>
      <c r="Q12" s="78"/>
    </row>
    <row r="13" spans="1:17" ht="22.95" customHeight="1">
      <c r="A13" s="10">
        <v>101</v>
      </c>
      <c r="B13" s="120" t="str">
        <f>'Data 3 Table'!CY3</f>
        <v>Total offence rate, per 100,000 pop., 2023/24</v>
      </c>
      <c r="C13" s="120"/>
      <c r="D13" s="120"/>
      <c r="E13" s="120"/>
      <c r="F13" s="120"/>
      <c r="G13" s="127">
        <f>VLOOKUP($H$11,'Data 3 Table'!$A$4:$FZ$84,2+$A13)</f>
        <v>11782.016215688191</v>
      </c>
      <c r="H13" s="127"/>
      <c r="I13" s="11"/>
      <c r="J13" s="127">
        <f>VLOOKUP($J$11,'Data 3 Table'!$A$4:$FZ$84,2+$A13)</f>
        <v>7760</v>
      </c>
      <c r="K13" s="127"/>
      <c r="M13" s="81">
        <f t="shared" ref="M13:M22" si="0">(G13-J13)/J13*100</f>
        <v>51.830105872270494</v>
      </c>
      <c r="N13" s="114" t="str">
        <f>'Data 3 Table'!CY85</f>
        <v>Crime Statistics Agency 2024 (update 2025)</v>
      </c>
      <c r="O13" s="114"/>
      <c r="P13" s="114"/>
      <c r="Q13" s="5"/>
    </row>
    <row r="14" spans="1:17" ht="22.95" customHeight="1">
      <c r="A14" s="10">
        <v>102</v>
      </c>
      <c r="B14" s="119" t="str">
        <f>'Data 3 Table'!CZ3</f>
        <v>Property offence rate, per 100,000 pop., 2023/24</v>
      </c>
      <c r="C14" s="119"/>
      <c r="D14" s="119"/>
      <c r="E14" s="119"/>
      <c r="F14" s="119"/>
      <c r="G14" s="138">
        <f>VLOOKUP($H$11,'Data 3 Table'!$A$4:$FZ$84,2+$A14)</f>
        <v>6563.2021099931617</v>
      </c>
      <c r="H14" s="138"/>
      <c r="I14" s="11"/>
      <c r="J14" s="139">
        <f>VLOOKUP($J$11,'Data 3 Table'!$A$4:$FZ$84,2+$A14)</f>
        <v>4700.0443284243711</v>
      </c>
      <c r="K14" s="139"/>
      <c r="M14" s="82">
        <f t="shared" si="0"/>
        <v>39.641281047095781</v>
      </c>
      <c r="N14" s="113" t="str">
        <f>'Data 3 Table'!CZ85</f>
        <v>Crime Statistics Agency 2024 (update 2025)</v>
      </c>
      <c r="O14" s="114"/>
      <c r="P14" s="114"/>
      <c r="Q14" s="5"/>
    </row>
    <row r="15" spans="1:17" ht="22.95" customHeight="1">
      <c r="A15" s="10">
        <v>103</v>
      </c>
      <c r="B15" s="120" t="str">
        <f>'Data 3 Table'!DA3</f>
        <v>Violent offence rate, per 100,000 pop., 2023/24</v>
      </c>
      <c r="C15" s="120"/>
      <c r="D15" s="120"/>
      <c r="E15" s="120"/>
      <c r="F15" s="120"/>
      <c r="G15" s="127">
        <f>VLOOKUP($H$11,'Data 3 Table'!$A$4:$FZ$84,2+$A15)</f>
        <v>1835.254469082739</v>
      </c>
      <c r="H15" s="127"/>
      <c r="I15" s="11"/>
      <c r="J15" s="127">
        <f>VLOOKUP($J$11,'Data 3 Table'!$A$4:$FZ$84,2+$A15)</f>
        <v>1174.3318877732511</v>
      </c>
      <c r="K15" s="127"/>
      <c r="M15" s="81">
        <f t="shared" si="0"/>
        <v>56.280731894517352</v>
      </c>
      <c r="N15" s="113" t="str">
        <f>'Data 3 Table'!DA85</f>
        <v>Crime Statistics Agency 2024 (update 2025)</v>
      </c>
      <c r="O15" s="114"/>
      <c r="P15" s="114"/>
      <c r="Q15" s="5"/>
    </row>
    <row r="16" spans="1:17" ht="22.95" customHeight="1">
      <c r="A16" s="10">
        <v>104</v>
      </c>
      <c r="B16" s="119" t="str">
        <f>'Data 3 Table'!DB3</f>
        <v>Drug offence rate, per 100,000 pop., 2023/24</v>
      </c>
      <c r="C16" s="119"/>
      <c r="D16" s="119"/>
      <c r="E16" s="119"/>
      <c r="F16" s="119"/>
      <c r="G16" s="138">
        <f>VLOOKUP($H$11,'Data 3 Table'!$A$4:$FZ$84,2+$A16)</f>
        <v>860.84790465956826</v>
      </c>
      <c r="H16" s="138"/>
      <c r="I16" s="11"/>
      <c r="J16" s="139">
        <f>VLOOKUP($J$11,'Data 3 Table'!$A$4:$FZ$84,2+$A16)</f>
        <v>441.29063732078066</v>
      </c>
      <c r="K16" s="139"/>
      <c r="M16" s="82">
        <f t="shared" si="0"/>
        <v>95.075043940668351</v>
      </c>
      <c r="N16" s="113" t="str">
        <f>'Data 3 Table'!DB85</f>
        <v>Crime Statistics Agency 2024 (update 2025)</v>
      </c>
      <c r="O16" s="114"/>
      <c r="P16" s="114"/>
    </row>
    <row r="17" spans="1:17" ht="22.95" customHeight="1">
      <c r="A17" s="10">
        <v>105</v>
      </c>
      <c r="B17" s="120" t="str">
        <f>'Data 3 Table'!DC3</f>
        <v>Rate of Family related violent offences, per 100,000 women, female victims, 2023/24</v>
      </c>
      <c r="C17" s="120"/>
      <c r="D17" s="120"/>
      <c r="E17" s="120"/>
      <c r="F17" s="120"/>
      <c r="G17" s="127">
        <f>VLOOKUP($H$11,'Data 3 Table'!$A$4:$FZ$84,2+$A17)</f>
        <v>954.86959070040041</v>
      </c>
      <c r="H17" s="127"/>
      <c r="I17" s="11"/>
      <c r="J17" s="127">
        <f>VLOOKUP($J$11,'Data 3 Table'!$A$4:$FZ$84,2+$A17)</f>
        <v>607</v>
      </c>
      <c r="K17" s="127"/>
      <c r="M17" s="81">
        <f t="shared" si="0"/>
        <v>57.309652504184584</v>
      </c>
      <c r="N17" s="114" t="str">
        <f>'Data 3 Table'!DC85</f>
        <v>Crime Statistics Agency, 2024 (update 2025)</v>
      </c>
      <c r="O17" s="114"/>
      <c r="P17" s="114"/>
      <c r="Q17" s="5"/>
    </row>
    <row r="18" spans="1:17" ht="22.95" customHeight="1">
      <c r="A18" s="10">
        <v>106</v>
      </c>
      <c r="B18" s="119" t="str">
        <f>'Data 3 Table'!DD3</f>
        <v>Per cent of people who do not feel safe walking alone at night in their neighbourhood, 2015</v>
      </c>
      <c r="C18" s="119"/>
      <c r="D18" s="119"/>
      <c r="E18" s="119"/>
      <c r="F18" s="119"/>
      <c r="G18" s="121">
        <f>VLOOKUP($H$11,'Data 3 Table'!$A$4:$FZ$84,2+$A18)</f>
        <v>63.7</v>
      </c>
      <c r="H18" s="121"/>
      <c r="I18" s="11"/>
      <c r="J18" s="128">
        <f>VLOOKUP($J$11,'Data 3 Table'!$A$4:$FZ$84,2+$A18)</f>
        <v>44.5</v>
      </c>
      <c r="K18" s="128"/>
      <c r="M18" s="82">
        <f t="shared" si="0"/>
        <v>43.146067415730343</v>
      </c>
      <c r="N18" s="114" t="str">
        <f>'Data 3 Table'!DD85</f>
        <v>Dept. Transport, Planning and Local Infrastructure, 2015</v>
      </c>
      <c r="O18" s="114"/>
      <c r="P18" s="114"/>
    </row>
    <row r="19" spans="1:17" ht="22.95" customHeight="1">
      <c r="A19" s="10">
        <v>107</v>
      </c>
      <c r="B19" s="117">
        <f>'Data 3 Table'!DE3</f>
        <v>0</v>
      </c>
      <c r="C19" s="117"/>
      <c r="D19" s="117"/>
      <c r="E19" s="117"/>
      <c r="F19" s="117"/>
      <c r="G19" s="118">
        <f>VLOOKUP($H$11,'Data 3 Table'!$A$4:$FZ$84,2+$A19)</f>
        <v>0</v>
      </c>
      <c r="H19" s="118"/>
      <c r="I19" s="80"/>
      <c r="J19" s="118">
        <f>VLOOKUP($J$11,'Data 3 Table'!$A$4:$FZ$84,2+$A19)</f>
        <v>0</v>
      </c>
      <c r="K19" s="118"/>
      <c r="M19" s="27" t="e">
        <f t="shared" si="0"/>
        <v>#DIV/0!</v>
      </c>
      <c r="N19" s="114"/>
      <c r="O19" s="114"/>
      <c r="P19" s="114"/>
    </row>
    <row r="20" spans="1:17" ht="22.95" customHeight="1">
      <c r="A20" s="10">
        <v>108</v>
      </c>
      <c r="B20" s="116">
        <f>'Data 3 Table'!DF3</f>
        <v>0</v>
      </c>
      <c r="C20" s="116"/>
      <c r="D20" s="116"/>
      <c r="E20" s="116"/>
      <c r="F20" s="116"/>
      <c r="G20" s="118">
        <f>VLOOKUP($H$11,'Data 3 Table'!$A$4:$FZ$84,2+$A20)</f>
        <v>0</v>
      </c>
      <c r="H20" s="118"/>
      <c r="I20" s="80"/>
      <c r="J20" s="118">
        <f>VLOOKUP($J$11,'Data 3 Table'!$A$4:$FZ$84,2+$A20)</f>
        <v>0</v>
      </c>
      <c r="K20" s="118"/>
      <c r="M20" s="27" t="e">
        <f t="shared" si="0"/>
        <v>#DIV/0!</v>
      </c>
      <c r="N20" s="114"/>
      <c r="O20" s="114"/>
      <c r="P20" s="114"/>
    </row>
    <row r="21" spans="1:17" ht="22.95" customHeight="1">
      <c r="A21" s="10">
        <v>109</v>
      </c>
      <c r="B21" s="117">
        <f>'Data 3 Table'!DG3</f>
        <v>0</v>
      </c>
      <c r="C21" s="117"/>
      <c r="D21" s="117"/>
      <c r="E21" s="117"/>
      <c r="F21" s="117"/>
      <c r="G21" s="118">
        <f>VLOOKUP($H$11,'Data 3 Table'!$A$4:$FZ$84,2+$A21)</f>
        <v>0</v>
      </c>
      <c r="H21" s="118"/>
      <c r="I21" s="80"/>
      <c r="J21" s="118">
        <f>VLOOKUP($J$11,'Data 3 Table'!$A$4:$FZ$84,2+$A21)</f>
        <v>0</v>
      </c>
      <c r="K21" s="118"/>
      <c r="M21" s="27" t="e">
        <f t="shared" si="0"/>
        <v>#DIV/0!</v>
      </c>
      <c r="N21" s="114"/>
      <c r="O21" s="114"/>
      <c r="P21" s="114"/>
    </row>
    <row r="22" spans="1:17" ht="22.95" customHeight="1">
      <c r="A22" s="10">
        <v>110</v>
      </c>
      <c r="B22" s="116">
        <f>'Data 3 Table'!DH3</f>
        <v>0</v>
      </c>
      <c r="C22" s="116"/>
      <c r="D22" s="116"/>
      <c r="E22" s="116"/>
      <c r="F22" s="116"/>
      <c r="G22" s="118">
        <f>VLOOKUP($H$11,'Data 3 Table'!$A$4:$FZ$84,2+$A22)</f>
        <v>0</v>
      </c>
      <c r="H22" s="118"/>
      <c r="I22" s="80"/>
      <c r="J22" s="118">
        <f>VLOOKUP($J$11,'Data 3 Table'!$A$4:$FZ$84,2+$A22)</f>
        <v>0</v>
      </c>
      <c r="K22" s="118"/>
      <c r="M22" s="27" t="e">
        <f t="shared" si="0"/>
        <v>#DIV/0!</v>
      </c>
      <c r="N22" s="114"/>
      <c r="O22" s="114"/>
      <c r="P22" s="114"/>
    </row>
    <row r="23" spans="1:17" ht="20.25" customHeight="1">
      <c r="N23" s="104"/>
      <c r="O23" s="104"/>
      <c r="P23" s="105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13:F13"/>
    <mergeCell ref="G13:H13"/>
    <mergeCell ref="J13:K13"/>
    <mergeCell ref="N13:P13"/>
    <mergeCell ref="B14:F14"/>
    <mergeCell ref="G14:H14"/>
    <mergeCell ref="J14:K14"/>
    <mergeCell ref="N14:P14"/>
    <mergeCell ref="B7:N7"/>
    <mergeCell ref="O12:P12"/>
    <mergeCell ref="M8:N12"/>
    <mergeCell ref="B12:F12"/>
    <mergeCell ref="G12:H12"/>
    <mergeCell ref="J12:K12"/>
    <mergeCell ref="G15:H15"/>
    <mergeCell ref="J15:K15"/>
    <mergeCell ref="N15:P15"/>
    <mergeCell ref="B16:F16"/>
    <mergeCell ref="G16:H16"/>
    <mergeCell ref="J16:K16"/>
    <mergeCell ref="N16:P16"/>
    <mergeCell ref="B15:F15"/>
    <mergeCell ref="B17:F17"/>
    <mergeCell ref="G17:H17"/>
    <mergeCell ref="J17:K17"/>
    <mergeCell ref="N17:P17"/>
    <mergeCell ref="B18:F18"/>
    <mergeCell ref="G18:H18"/>
    <mergeCell ref="J18:K18"/>
    <mergeCell ref="N18:P18"/>
    <mergeCell ref="B19:F19"/>
    <mergeCell ref="G19:H19"/>
    <mergeCell ref="J19:K19"/>
    <mergeCell ref="N19:P19"/>
    <mergeCell ref="B20:F20"/>
    <mergeCell ref="G20:H20"/>
    <mergeCell ref="J20:K20"/>
    <mergeCell ref="N20:P20"/>
    <mergeCell ref="B21:F21"/>
    <mergeCell ref="J21:K21"/>
    <mergeCell ref="N21:P21"/>
    <mergeCell ref="B22:F22"/>
    <mergeCell ref="G22:H22"/>
    <mergeCell ref="J22:K22"/>
    <mergeCell ref="N22:P22"/>
    <mergeCell ref="G21:H21"/>
  </mergeCells>
  <conditionalFormatting sqref="B12">
    <cfRule type="expression" dxfId="22" priority="7" stopIfTrue="1">
      <formula>K11=2</formula>
    </cfRule>
  </conditionalFormatting>
  <conditionalFormatting sqref="C12:F12">
    <cfRule type="expression" dxfId="21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3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F0989-4470-46CD-A5DB-AB9FA3803091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T22" sqref="T22"/>
      <selection pane="topRight" activeCell="T22" sqref="T22"/>
      <selection pane="bottomLeft" activeCell="T22" sqref="T2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4" t="s">
        <v>252</v>
      </c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7">
      <c r="C8" s="3"/>
      <c r="G8" s="8"/>
      <c r="H8" s="8"/>
      <c r="I8" s="8"/>
      <c r="K8" s="8"/>
      <c r="L8" s="8"/>
      <c r="M8" s="122" t="str">
        <f>IF('Early Years'!$K$11=1,CONCATENATE(G12,": per cent higher or lower than ",J12),"")</f>
        <v xml:space="preserve">Greater Dandenong : per cent higher or lower than Greater Melbourne </v>
      </c>
      <c r="N8" s="122"/>
    </row>
    <row r="9" spans="1:17" ht="3" customHeight="1">
      <c r="G9" s="8"/>
      <c r="H9" s="8"/>
      <c r="I9" s="8"/>
      <c r="J9" s="8"/>
      <c r="K9" s="8"/>
      <c r="L9" s="8"/>
      <c r="M9" s="122"/>
      <c r="N9" s="122"/>
    </row>
    <row r="10" spans="1:17" ht="3" customHeight="1">
      <c r="G10" s="13"/>
      <c r="H10" s="8"/>
      <c r="I10" s="8"/>
      <c r="J10" s="7"/>
      <c r="K10" s="7"/>
      <c r="L10" s="8"/>
      <c r="M10" s="122"/>
      <c r="N10" s="122"/>
    </row>
    <row r="11" spans="1:17" ht="15" customHeight="1">
      <c r="A11" s="3"/>
      <c r="G11" s="28"/>
      <c r="H11" s="87">
        <f>Community!H11</f>
        <v>26</v>
      </c>
      <c r="I11" s="8"/>
      <c r="J11" s="87">
        <f>Community!J11</f>
        <v>80</v>
      </c>
      <c r="K11" s="12">
        <v>1</v>
      </c>
      <c r="L11" s="8"/>
      <c r="M11" s="122"/>
      <c r="N11" s="122"/>
    </row>
    <row r="12" spans="1:17" ht="16.5" customHeight="1">
      <c r="B12" s="124" t="str">
        <f>IF('Early Years'!K11=2,"A high standardized score represents a more favorable outcome","")</f>
        <v/>
      </c>
      <c r="C12" s="124"/>
      <c r="D12" s="124"/>
      <c r="E12" s="124"/>
      <c r="F12" s="124"/>
      <c r="G12" s="123" t="str">
        <f>INDEX('Data 3 Table'!B4:B84,H11)</f>
        <v xml:space="preserve">Greater Dandenong </v>
      </c>
      <c r="H12" s="123"/>
      <c r="I12" s="4"/>
      <c r="J12" s="123" t="str">
        <f>INDEX('Data 3 Table'!B4:B84,J11)</f>
        <v xml:space="preserve">Greater Melbourne </v>
      </c>
      <c r="K12" s="123"/>
      <c r="M12" s="122"/>
      <c r="N12" s="122"/>
      <c r="O12" s="125" t="s">
        <v>258</v>
      </c>
      <c r="P12" s="125"/>
      <c r="Q12" s="78"/>
    </row>
    <row r="13" spans="1:17" ht="22.95" customHeight="1">
      <c r="A13" s="10">
        <v>111</v>
      </c>
      <c r="B13" s="120" t="str">
        <f>'Data 3 Table'!DI3</f>
        <v>Population aged 0-14 years, 2024</v>
      </c>
      <c r="C13" s="120"/>
      <c r="D13" s="120"/>
      <c r="E13" s="120"/>
      <c r="F13" s="120"/>
      <c r="G13" s="127">
        <f>VLOOKUP($H$11,'Data 3 Table'!$A$4:$HH$84,2+$A13)</f>
        <v>28429.012335991752</v>
      </c>
      <c r="H13" s="127"/>
      <c r="I13" s="11"/>
      <c r="J13" s="127">
        <f>VLOOKUP($J$11,'Data 3 Table'!$A$4:$HH$84,2+$A13)</f>
        <v>921699.71046805731</v>
      </c>
      <c r="K13" s="127"/>
      <c r="M13" s="81">
        <f t="shared" ref="M13:M22" si="0">(G13-J13)/J13*100</f>
        <v>-96.91558844891523</v>
      </c>
      <c r="N13" s="114" t="str">
        <f>'Data 3 Table'!DI85</f>
        <v>Victorian Dept. Transport and Planning (Victoria in Future)</v>
      </c>
      <c r="O13" s="114"/>
      <c r="P13" s="114"/>
      <c r="Q13" s="5"/>
    </row>
    <row r="14" spans="1:17" ht="22.95" customHeight="1">
      <c r="A14" s="10">
        <v>112</v>
      </c>
      <c r="B14" s="119" t="str">
        <f>'Data 3 Table'!DJ3</f>
        <v>Per cent of children who were presented for their 3-year key ages-and-stages visit, 2017</v>
      </c>
      <c r="C14" s="119"/>
      <c r="D14" s="119"/>
      <c r="E14" s="119"/>
      <c r="F14" s="119"/>
      <c r="G14" s="121">
        <f>VLOOKUP($H$11,'Data 3 Table'!$A$4:$HH$84,2+$A14)</f>
        <v>69.40974773450894</v>
      </c>
      <c r="H14" s="121"/>
      <c r="I14" s="11"/>
      <c r="J14" s="128">
        <f>VLOOKUP($J$11,'Data 3 Table'!$A$4:$HH$84,2+$A14)</f>
        <v>60.801829829093322</v>
      </c>
      <c r="K14" s="128"/>
      <c r="M14" s="82">
        <f t="shared" si="0"/>
        <v>14.157333635536048</v>
      </c>
      <c r="N14" s="113" t="str">
        <f>'Data 3 Table'!DJ85</f>
        <v>Victorian Dept. of Health 2024 (update undetermined)</v>
      </c>
      <c r="O14" s="114"/>
      <c r="P14" s="114"/>
      <c r="Q14" s="5"/>
    </row>
    <row r="15" spans="1:17" ht="22.95" customHeight="1">
      <c r="A15" s="10">
        <v>113</v>
      </c>
      <c r="B15" s="120" t="str">
        <f>'Data 3 Table'!DK3</f>
        <v>Per cent of children fully breast feeding at 3 months, 2017/18</v>
      </c>
      <c r="C15" s="120"/>
      <c r="D15" s="120"/>
      <c r="E15" s="120"/>
      <c r="F15" s="120"/>
      <c r="G15" s="126">
        <f>VLOOKUP($H$11,'Data 3 Table'!$A$4:$HH$84,2+$A15)</f>
        <v>52.503265128428389</v>
      </c>
      <c r="H15" s="126"/>
      <c r="I15" s="11"/>
      <c r="J15" s="126">
        <f>VLOOKUP($J$11,'Data 3 Table'!$A$4:$HH$84,2+$A15)</f>
        <v>51.031679695822476</v>
      </c>
      <c r="K15" s="126"/>
      <c r="M15" s="81">
        <f t="shared" si="0"/>
        <v>2.8836703815696252</v>
      </c>
      <c r="N15" s="113" t="str">
        <f>'Data 3 Table'!DK85</f>
        <v>Victorian Dept. of Health 2024 (update undetermined)</v>
      </c>
      <c r="O15" s="114"/>
      <c r="P15" s="114"/>
      <c r="Q15" s="5"/>
    </row>
    <row r="16" spans="1:17" ht="22.95" customHeight="1">
      <c r="A16" s="10">
        <v>114</v>
      </c>
      <c r="B16" s="119" t="str">
        <f>'Data 3 Table'!DL3</f>
        <v>Per cent of prep. pupils developmentally vulnerable in 1 or more domains, 2021</v>
      </c>
      <c r="C16" s="119"/>
      <c r="D16" s="119"/>
      <c r="E16" s="119"/>
      <c r="F16" s="119"/>
      <c r="G16" s="121">
        <f>VLOOKUP($H$11,'Data 3 Table'!$A$4:$HH$84,2+$A16)</f>
        <v>28.2</v>
      </c>
      <c r="H16" s="121"/>
      <c r="I16" s="11"/>
      <c r="J16" s="128">
        <f>VLOOKUP($J$11,'Data 3 Table'!$A$4:$HH$84,2+$A16)</f>
        <v>17.716129032258063</v>
      </c>
      <c r="K16" s="128"/>
      <c r="M16" s="82">
        <f t="shared" si="0"/>
        <v>59.17698470502549</v>
      </c>
      <c r="N16" s="113" t="str">
        <f>'Data 3 Table'!DL85</f>
        <v>Commonwealth Early Development Index, 2021 (update 2025)</v>
      </c>
      <c r="O16" s="114"/>
      <c r="P16" s="114"/>
    </row>
    <row r="17" spans="1:17" ht="22.95" customHeight="1">
      <c r="A17" s="10">
        <v>115</v>
      </c>
      <c r="B17" s="120" t="str">
        <f>'Data 3 Table'!DM3</f>
        <v xml:space="preserve"> Child protection investigations completed per 1,000 eligible pop., 2014</v>
      </c>
      <c r="C17" s="120"/>
      <c r="D17" s="120"/>
      <c r="E17" s="120"/>
      <c r="F17" s="120"/>
      <c r="G17" s="126">
        <f>VLOOKUP($H$11,'Data 3 Table'!$A$4:$HI$84,2+$A17)</f>
        <v>23.5</v>
      </c>
      <c r="H17" s="126"/>
      <c r="I17" s="11"/>
      <c r="J17" s="126">
        <f>VLOOKUP($J$11,'Data 3 Table'!$A$4:$HI$84,2+$A17)</f>
        <v>12.725806451612904</v>
      </c>
      <c r="K17" s="126"/>
      <c r="M17" s="81">
        <f t="shared" si="0"/>
        <v>84.664131812420777</v>
      </c>
      <c r="N17" s="113" t="str">
        <f>'Data 3 Table'!DM85</f>
        <v>Dept. Health and Human Services 2015 (update undetermined)</v>
      </c>
      <c r="O17" s="114"/>
      <c r="P17" s="114"/>
      <c r="Q17" s="5"/>
    </row>
    <row r="18" spans="1:17" ht="22.95" customHeight="1">
      <c r="A18" s="10">
        <v>116</v>
      </c>
      <c r="B18" s="116">
        <f>'Data 3 Table'!DN3</f>
        <v>0</v>
      </c>
      <c r="C18" s="117"/>
      <c r="D18" s="117"/>
      <c r="E18" s="117"/>
      <c r="F18" s="117"/>
      <c r="G18" s="118">
        <f>VLOOKUP($H$11,'Data 3 Table'!$A$4:$HI$84,2+$A18)</f>
        <v>0</v>
      </c>
      <c r="H18" s="118"/>
      <c r="I18" s="80"/>
      <c r="J18" s="118">
        <f>VLOOKUP($J$11,'Data 3 Table'!$A$4:$HI$84,2+$A18)</f>
        <v>0</v>
      </c>
      <c r="K18" s="118"/>
      <c r="M18" s="27" t="e">
        <f t="shared" si="0"/>
        <v>#DIV/0!</v>
      </c>
      <c r="N18" s="114"/>
      <c r="O18" s="114"/>
      <c r="P18" s="114"/>
    </row>
    <row r="19" spans="1:17" ht="22.95" customHeight="1">
      <c r="A19" s="10">
        <v>117</v>
      </c>
      <c r="B19" s="116">
        <f>'Data 3 Table'!DO3</f>
        <v>0</v>
      </c>
      <c r="C19" s="117"/>
      <c r="D19" s="117"/>
      <c r="E19" s="117"/>
      <c r="F19" s="117"/>
      <c r="G19" s="118">
        <f>VLOOKUP($H$11,'Data 3 Table'!$A$4:$HI$84,2+$A19)</f>
        <v>0</v>
      </c>
      <c r="H19" s="118"/>
      <c r="I19" s="80"/>
      <c r="J19" s="118">
        <f>VLOOKUP($J$11,'Data 3 Table'!$A$4:$HI$84,2+$A19)</f>
        <v>0</v>
      </c>
      <c r="K19" s="118"/>
      <c r="M19" s="27" t="e">
        <f t="shared" si="0"/>
        <v>#DIV/0!</v>
      </c>
      <c r="N19" s="114"/>
      <c r="O19" s="114"/>
      <c r="P19" s="114"/>
    </row>
    <row r="20" spans="1:17" ht="22.95" customHeight="1">
      <c r="A20" s="10">
        <v>118</v>
      </c>
      <c r="B20" s="116">
        <f>'Data 3 Table'!DP3</f>
        <v>0</v>
      </c>
      <c r="C20" s="117"/>
      <c r="D20" s="117"/>
      <c r="E20" s="117"/>
      <c r="F20" s="117"/>
      <c r="G20" s="118">
        <f>VLOOKUP($H$11,'Data 3 Table'!$A$4:$HI$84,2+$A20)</f>
        <v>0</v>
      </c>
      <c r="H20" s="118"/>
      <c r="I20" s="80"/>
      <c r="J20" s="118">
        <f>VLOOKUP($J$11,'Data 3 Table'!$A$4:$HI$84,2+$A20)</f>
        <v>0</v>
      </c>
      <c r="K20" s="118"/>
      <c r="M20" s="27" t="e">
        <f t="shared" si="0"/>
        <v>#DIV/0!</v>
      </c>
      <c r="N20" s="114"/>
      <c r="O20" s="114"/>
      <c r="P20" s="114"/>
    </row>
    <row r="21" spans="1:17" ht="22.95" customHeight="1">
      <c r="A21" s="10">
        <v>119</v>
      </c>
      <c r="B21" s="116">
        <f>'Data 3 Table'!DQ3</f>
        <v>0</v>
      </c>
      <c r="C21" s="116"/>
      <c r="D21" s="116"/>
      <c r="E21" s="116"/>
      <c r="F21" s="116"/>
      <c r="G21" s="8"/>
      <c r="H21" s="8"/>
      <c r="I21" s="8"/>
      <c r="J21" s="118"/>
      <c r="K21" s="118"/>
      <c r="M21" s="27" t="e">
        <f t="shared" si="0"/>
        <v>#DIV/0!</v>
      </c>
      <c r="N21" s="114"/>
      <c r="O21" s="114"/>
      <c r="P21" s="114"/>
    </row>
    <row r="22" spans="1:17" ht="22.95" customHeight="1">
      <c r="A22" s="10">
        <v>120</v>
      </c>
      <c r="B22" s="116">
        <f>'Data 3 Table'!DR3</f>
        <v>0</v>
      </c>
      <c r="C22" s="116"/>
      <c r="D22" s="116"/>
      <c r="E22" s="116"/>
      <c r="F22" s="116"/>
      <c r="G22" s="118"/>
      <c r="H22" s="118"/>
      <c r="I22" s="80"/>
      <c r="J22" s="118"/>
      <c r="K22" s="118"/>
      <c r="M22" s="27" t="e">
        <f t="shared" si="0"/>
        <v>#DIV/0!</v>
      </c>
      <c r="N22" s="114"/>
      <c r="O22" s="114"/>
      <c r="P22" s="114"/>
    </row>
    <row r="23" spans="1:17" ht="20.25" customHeight="1">
      <c r="N23" s="104"/>
      <c r="O23" s="104"/>
      <c r="P23" s="105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5">
    <mergeCell ref="B7:N7"/>
    <mergeCell ref="O12:P12"/>
    <mergeCell ref="M8:N12"/>
    <mergeCell ref="B12:F12"/>
    <mergeCell ref="G12:H12"/>
    <mergeCell ref="J12:K12"/>
    <mergeCell ref="B13:F13"/>
    <mergeCell ref="G13:H13"/>
    <mergeCell ref="J13:K13"/>
    <mergeCell ref="N13:P13"/>
    <mergeCell ref="B14:F14"/>
    <mergeCell ref="G14:H14"/>
    <mergeCell ref="J14:K14"/>
    <mergeCell ref="N14:P14"/>
    <mergeCell ref="B15:F15"/>
    <mergeCell ref="G15:H15"/>
    <mergeCell ref="J15:K15"/>
    <mergeCell ref="N15:P15"/>
    <mergeCell ref="B16:F16"/>
    <mergeCell ref="G16:H16"/>
    <mergeCell ref="J16:K16"/>
    <mergeCell ref="N16:P16"/>
    <mergeCell ref="B17:F17"/>
    <mergeCell ref="G17:H17"/>
    <mergeCell ref="J17:K17"/>
    <mergeCell ref="N17:P17"/>
    <mergeCell ref="B18:F18"/>
    <mergeCell ref="G18:H18"/>
    <mergeCell ref="J18:K18"/>
    <mergeCell ref="N18:P18"/>
    <mergeCell ref="B19:F19"/>
    <mergeCell ref="G19:H19"/>
    <mergeCell ref="J19:K19"/>
    <mergeCell ref="N19:P19"/>
    <mergeCell ref="B20:F20"/>
    <mergeCell ref="G20:H20"/>
    <mergeCell ref="J20:K20"/>
    <mergeCell ref="N20:P20"/>
    <mergeCell ref="B21:F21"/>
    <mergeCell ref="J21:K21"/>
    <mergeCell ref="N21:P21"/>
    <mergeCell ref="B22:F22"/>
    <mergeCell ref="G22:H22"/>
    <mergeCell ref="J22:K22"/>
    <mergeCell ref="N22:P22"/>
  </mergeCells>
  <conditionalFormatting sqref="B12">
    <cfRule type="expression" dxfId="20" priority="7" stopIfTrue="1">
      <formula>K11=2</formula>
    </cfRule>
  </conditionalFormatting>
  <conditionalFormatting sqref="C12:F12">
    <cfRule type="expression" dxfId="19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BDD73-4ECB-4FED-B5B3-D72E304BF866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T22" sqref="T22"/>
      <selection pane="topRight" activeCell="T22" sqref="T22"/>
      <selection pane="bottomLeft" activeCell="T22" sqref="T2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4" t="s">
        <v>253</v>
      </c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7">
      <c r="C8" s="3"/>
      <c r="G8" s="8"/>
      <c r="H8" s="8"/>
      <c r="I8" s="8"/>
      <c r="K8" s="8"/>
      <c r="L8" s="8"/>
      <c r="M8" s="122" t="str">
        <f>IF('Young People'!$K$11=1,CONCATENATE(G12,": per cent higher or lower than ",J12),"")</f>
        <v xml:space="preserve">Greater Dandenong : per cent higher or lower than Greater Melbourne </v>
      </c>
      <c r="N8" s="122"/>
    </row>
    <row r="9" spans="1:17" ht="3" customHeight="1">
      <c r="G9" s="8"/>
      <c r="H9" s="8"/>
      <c r="I9" s="8"/>
      <c r="J9" s="8"/>
      <c r="K9" s="8"/>
      <c r="L9" s="8"/>
      <c r="M9" s="122"/>
      <c r="N9" s="122"/>
    </row>
    <row r="10" spans="1:17" ht="3" customHeight="1">
      <c r="G10" s="13"/>
      <c r="H10" s="8"/>
      <c r="I10" s="8"/>
      <c r="J10" s="7"/>
      <c r="K10" s="7"/>
      <c r="L10" s="8"/>
      <c r="M10" s="122"/>
      <c r="N10" s="122"/>
    </row>
    <row r="11" spans="1:17" ht="15" customHeight="1">
      <c r="A11" s="3"/>
      <c r="G11" s="28"/>
      <c r="H11" s="87">
        <f>Community!H11</f>
        <v>26</v>
      </c>
      <c r="I11" s="8"/>
      <c r="J11" s="87">
        <f>Community!J11</f>
        <v>80</v>
      </c>
      <c r="K11" s="12">
        <v>1</v>
      </c>
      <c r="L11" s="8"/>
      <c r="M11" s="122"/>
      <c r="N11" s="122"/>
    </row>
    <row r="12" spans="1:17" ht="16.5" customHeight="1">
      <c r="B12" s="124" t="str">
        <f>IF('Young People'!K11=2,"A high standardized score represents a more favorable outcome","")</f>
        <v/>
      </c>
      <c r="C12" s="124"/>
      <c r="D12" s="124"/>
      <c r="E12" s="124"/>
      <c r="F12" s="124"/>
      <c r="G12" s="123" t="str">
        <f>INDEX('Data 3 Table'!B4:B84,H11)</f>
        <v xml:space="preserve">Greater Dandenong </v>
      </c>
      <c r="H12" s="123"/>
      <c r="I12" s="4"/>
      <c r="J12" s="123" t="str">
        <f>INDEX('Data 3 Table'!B4:B84,J11)</f>
        <v xml:space="preserve">Greater Melbourne </v>
      </c>
      <c r="K12" s="123"/>
      <c r="M12" s="122"/>
      <c r="N12" s="122"/>
      <c r="O12" s="125" t="s">
        <v>258</v>
      </c>
      <c r="P12" s="125"/>
      <c r="Q12" s="78"/>
    </row>
    <row r="13" spans="1:17" ht="22.95" customHeight="1">
      <c r="A13" s="10">
        <v>121</v>
      </c>
      <c r="B13" s="120" t="str">
        <f>'Data 3 Table'!DS3</f>
        <v>Population aged 12-24, 2024</v>
      </c>
      <c r="C13" s="120"/>
      <c r="D13" s="120"/>
      <c r="E13" s="120"/>
      <c r="F13" s="120"/>
      <c r="G13" s="127">
        <f>VLOOKUP($H$11,'Data 3 Table'!$A$4:$HH$84,2+$A13)</f>
        <v>27152.339679515058</v>
      </c>
      <c r="H13" s="127"/>
      <c r="I13" s="11"/>
      <c r="J13" s="127">
        <f>VLOOKUP($J$11,'Data 3 Table'!$A$4:$HH$84,2+$A13)</f>
        <v>864683.66585149162</v>
      </c>
      <c r="K13" s="127"/>
      <c r="M13" s="81">
        <f t="shared" ref="M13:M22" si="0">(G13-J13)/J13*100</f>
        <v>-96.859852828053931</v>
      </c>
      <c r="N13" s="114" t="str">
        <f>'Data 3 Table'!DS85</f>
        <v>Victorian Dept. Transport and Planning (Victoria in Future)</v>
      </c>
      <c r="O13" s="114"/>
      <c r="P13" s="114"/>
      <c r="Q13" s="5"/>
    </row>
    <row r="14" spans="1:17" ht="22.95" customHeight="1">
      <c r="A14" s="10">
        <v>122</v>
      </c>
      <c r="B14" s="119" t="str">
        <f>'Data 3 Table'!DT3</f>
        <v>Per cent of women aged 20-24, who had given birth, 2021</v>
      </c>
      <c r="C14" s="119"/>
      <c r="D14" s="119"/>
      <c r="E14" s="119"/>
      <c r="F14" s="119"/>
      <c r="G14" s="121">
        <f>VLOOKUP($H$11,'Data 3 Table'!$A$4:$HH$84,2+$A14)</f>
        <v>7.8259092766653051</v>
      </c>
      <c r="H14" s="121"/>
      <c r="I14" s="11"/>
      <c r="J14" s="128">
        <f>VLOOKUP($J$11,'Data 3 Table'!$A$4:$HH$84,2+$A14)</f>
        <v>4.1288689106122556</v>
      </c>
      <c r="K14" s="128"/>
      <c r="M14" s="82">
        <f t="shared" si="0"/>
        <v>89.54123868042177</v>
      </c>
      <c r="N14" s="113" t="str">
        <f>'Data 3 Table'!DT85</f>
        <v>Census 2021 (update 2026)</v>
      </c>
      <c r="O14" s="114"/>
      <c r="P14" s="114"/>
      <c r="Q14" s="5"/>
    </row>
    <row r="15" spans="1:17" ht="22.95" customHeight="1">
      <c r="A15" s="10">
        <v>123</v>
      </c>
      <c r="B15" s="120" t="str">
        <f>'Data 3 Table'!DU3</f>
        <v>Per cent of  20-24 year olds who had left school before completing year 11, 2021</v>
      </c>
      <c r="C15" s="120"/>
      <c r="D15" s="120"/>
      <c r="E15" s="120"/>
      <c r="F15" s="120"/>
      <c r="G15" s="126">
        <f>VLOOKUP($H$11,'Data 3 Table'!$A$4:$HH$84,2+$A15)</f>
        <v>8.1360390830514842</v>
      </c>
      <c r="H15" s="126"/>
      <c r="I15" s="11"/>
      <c r="J15" s="126">
        <f>VLOOKUP($J$11,'Data 3 Table'!$A$4:$HH$84,2+$A15)</f>
        <v>6.3273493484426542</v>
      </c>
      <c r="K15" s="126"/>
      <c r="M15" s="81">
        <f t="shared" si="0"/>
        <v>28.5852674636023</v>
      </c>
      <c r="N15" s="113" t="str">
        <f>'Data 3 Table'!DU85</f>
        <v>Census 2021 (update 2026)</v>
      </c>
      <c r="O15" s="114"/>
      <c r="P15" s="114"/>
      <c r="Q15" s="5"/>
    </row>
    <row r="16" spans="1:17" ht="22.95" customHeight="1">
      <c r="A16" s="10">
        <v>124</v>
      </c>
      <c r="B16" s="119" t="str">
        <f>'Data 3 Table'!DV3</f>
        <v>Per cent of 20-24 year-olds who are not in paid employment or in formal educations, 2021</v>
      </c>
      <c r="C16" s="119"/>
      <c r="D16" s="119"/>
      <c r="E16" s="119"/>
      <c r="F16" s="119"/>
      <c r="G16" s="121">
        <f>VLOOKUP($H$11,'Data 3 Table'!$A$4:$HH$84,2+$A16)</f>
        <v>13.187019320952917</v>
      </c>
      <c r="H16" s="121"/>
      <c r="I16" s="11"/>
      <c r="J16" s="128">
        <f>VLOOKUP($J$11,'Data 3 Table'!$A$4:$HH$84,2+$A16)</f>
        <v>9.4889317053000841</v>
      </c>
      <c r="K16" s="128"/>
      <c r="M16" s="82">
        <f t="shared" si="0"/>
        <v>38.972644450452201</v>
      </c>
      <c r="N16" s="113" t="str">
        <f>'Data 3 Table'!DV85</f>
        <v>Census 2021 (update 2026)</v>
      </c>
      <c r="O16" s="114"/>
      <c r="P16" s="114"/>
    </row>
    <row r="17" spans="1:17" ht="22.95" customHeight="1">
      <c r="A17" s="10">
        <v>125</v>
      </c>
      <c r="B17" s="120" t="str">
        <f>'Data 3 Table'!DW3</f>
        <v>Unemployment rate among 20-24 year olds, 2021</v>
      </c>
      <c r="C17" s="120"/>
      <c r="D17" s="120"/>
      <c r="E17" s="120"/>
      <c r="F17" s="120"/>
      <c r="G17" s="126">
        <f>VLOOKUP($H$11,'Data 3 Table'!$A$4:$HI$84,2+$A17)</f>
        <v>11.116631474351012</v>
      </c>
      <c r="H17" s="126"/>
      <c r="I17" s="11"/>
      <c r="J17" s="126">
        <f>VLOOKUP($J$11,'Data 3 Table'!$A$4:$HI$84,2+$A17)</f>
        <v>9.2367053062979974</v>
      </c>
      <c r="K17" s="126"/>
      <c r="M17" s="81">
        <f t="shared" si="0"/>
        <v>20.352778460640039</v>
      </c>
      <c r="N17" s="113" t="str">
        <f>'Data 3 Table'!DW85</f>
        <v>Census 2021 (update 2026)</v>
      </c>
      <c r="O17" s="114"/>
      <c r="P17" s="114"/>
      <c r="Q17" s="5"/>
    </row>
    <row r="18" spans="1:17" ht="22.95" customHeight="1">
      <c r="A18" s="10">
        <v>126</v>
      </c>
      <c r="B18" s="116">
        <f>'Data 3 Table'!DX3</f>
        <v>0</v>
      </c>
      <c r="C18" s="117"/>
      <c r="D18" s="117"/>
      <c r="E18" s="117"/>
      <c r="F18" s="117"/>
      <c r="G18" s="118">
        <f>VLOOKUP($H$11,'Data 3 Table'!$A$4:$HI$84,2+$A18)</f>
        <v>0</v>
      </c>
      <c r="H18" s="118"/>
      <c r="I18" s="80"/>
      <c r="J18" s="118">
        <f>VLOOKUP($J$11,'Data 3 Table'!$A$4:$HI$84,2+$A18)</f>
        <v>0</v>
      </c>
      <c r="K18" s="118"/>
      <c r="M18" s="27" t="e">
        <f t="shared" si="0"/>
        <v>#DIV/0!</v>
      </c>
      <c r="N18" s="114"/>
      <c r="O18" s="114"/>
      <c r="P18" s="114"/>
    </row>
    <row r="19" spans="1:17" ht="22.95" customHeight="1">
      <c r="A19" s="10">
        <v>127</v>
      </c>
      <c r="B19" s="116">
        <f>'Data 3 Table'!DY3</f>
        <v>0</v>
      </c>
      <c r="C19" s="117"/>
      <c r="D19" s="117"/>
      <c r="E19" s="117"/>
      <c r="F19" s="117"/>
      <c r="G19" s="118">
        <f>VLOOKUP($H$11,'Data 3 Table'!$A$4:$HI$84,2+$A19)</f>
        <v>0</v>
      </c>
      <c r="H19" s="118"/>
      <c r="I19" s="80"/>
      <c r="J19" s="118">
        <f>VLOOKUP($J$11,'Data 3 Table'!$A$4:$HI$84,2+$A19)</f>
        <v>0</v>
      </c>
      <c r="K19" s="118"/>
      <c r="M19" s="27" t="e">
        <f t="shared" si="0"/>
        <v>#DIV/0!</v>
      </c>
      <c r="N19" s="114"/>
      <c r="O19" s="114"/>
      <c r="P19" s="114"/>
    </row>
    <row r="20" spans="1:17" ht="22.95" customHeight="1">
      <c r="A20" s="10">
        <v>128</v>
      </c>
      <c r="B20" s="116">
        <f>'Data 3 Table'!DZ3</f>
        <v>0</v>
      </c>
      <c r="C20" s="117"/>
      <c r="D20" s="117"/>
      <c r="E20" s="117"/>
      <c r="F20" s="117"/>
      <c r="G20" s="118">
        <f>VLOOKUP($H$11,'Data 3 Table'!$A$4:$HI$84,2+$A20)</f>
        <v>0</v>
      </c>
      <c r="H20" s="118"/>
      <c r="I20" s="80"/>
      <c r="J20" s="118">
        <f>VLOOKUP($J$11,'Data 3 Table'!$A$4:$HI$84,2+$A20)</f>
        <v>0</v>
      </c>
      <c r="K20" s="118"/>
      <c r="M20" s="27" t="e">
        <f t="shared" si="0"/>
        <v>#DIV/0!</v>
      </c>
      <c r="N20" s="114"/>
      <c r="O20" s="114"/>
      <c r="P20" s="114"/>
    </row>
    <row r="21" spans="1:17" ht="22.95" customHeight="1">
      <c r="A21" s="10">
        <v>129</v>
      </c>
      <c r="B21" s="116">
        <f>'Data 3 Table'!EA3</f>
        <v>0</v>
      </c>
      <c r="C21" s="117"/>
      <c r="D21" s="117"/>
      <c r="E21" s="117"/>
      <c r="F21" s="117"/>
      <c r="G21" s="118">
        <f>VLOOKUP($H$11,'Data 3 Table'!$A$4:$HI$84,2+$A21)</f>
        <v>0</v>
      </c>
      <c r="H21" s="118"/>
      <c r="I21" s="80"/>
      <c r="J21" s="118">
        <f>VLOOKUP($J$11,'Data 3 Table'!$A$4:$HI$84,2+$A21)</f>
        <v>0</v>
      </c>
      <c r="K21" s="118"/>
      <c r="M21" s="27" t="e">
        <f t="shared" si="0"/>
        <v>#DIV/0!</v>
      </c>
      <c r="N21" s="114"/>
      <c r="O21" s="114"/>
      <c r="P21" s="114"/>
    </row>
    <row r="22" spans="1:17" ht="22.95" customHeight="1">
      <c r="A22" s="10">
        <v>130</v>
      </c>
      <c r="B22" s="116">
        <f>'Data 3 Table'!EB3</f>
        <v>0</v>
      </c>
      <c r="C22" s="117"/>
      <c r="D22" s="117"/>
      <c r="E22" s="117"/>
      <c r="F22" s="117"/>
      <c r="G22" s="118">
        <f>VLOOKUP($H$11,'Data 3 Table'!$A$4:$HI$84,2+$A22)</f>
        <v>0</v>
      </c>
      <c r="H22" s="118"/>
      <c r="I22" s="80"/>
      <c r="J22" s="118">
        <f>VLOOKUP($J$11,'Data 3 Table'!$A$4:$HI$84,2+$A22)</f>
        <v>0</v>
      </c>
      <c r="K22" s="118"/>
      <c r="M22" s="27" t="e">
        <f t="shared" si="0"/>
        <v>#DIV/0!</v>
      </c>
      <c r="N22" s="114"/>
      <c r="O22" s="114"/>
      <c r="P22" s="114"/>
    </row>
    <row r="23" spans="1:17" ht="20.25" customHeight="1">
      <c r="N23" s="104"/>
      <c r="O23" s="104"/>
      <c r="P23" s="105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13:F13"/>
    <mergeCell ref="G13:H13"/>
    <mergeCell ref="J13:K13"/>
    <mergeCell ref="N13:P13"/>
    <mergeCell ref="B14:F14"/>
    <mergeCell ref="G14:H14"/>
    <mergeCell ref="J14:K14"/>
    <mergeCell ref="N14:P14"/>
    <mergeCell ref="B7:N7"/>
    <mergeCell ref="O12:P12"/>
    <mergeCell ref="M8:N12"/>
    <mergeCell ref="B12:F12"/>
    <mergeCell ref="G12:H12"/>
    <mergeCell ref="J12:K12"/>
    <mergeCell ref="G15:H15"/>
    <mergeCell ref="J15:K15"/>
    <mergeCell ref="N15:P15"/>
    <mergeCell ref="B16:F16"/>
    <mergeCell ref="G16:H16"/>
    <mergeCell ref="J16:K16"/>
    <mergeCell ref="N16:P16"/>
    <mergeCell ref="B15:F15"/>
    <mergeCell ref="B17:F17"/>
    <mergeCell ref="G17:H17"/>
    <mergeCell ref="J17:K17"/>
    <mergeCell ref="N17:P17"/>
    <mergeCell ref="B18:F18"/>
    <mergeCell ref="G18:H18"/>
    <mergeCell ref="J18:K18"/>
    <mergeCell ref="N18:P18"/>
    <mergeCell ref="B19:F19"/>
    <mergeCell ref="G19:H19"/>
    <mergeCell ref="J19:K19"/>
    <mergeCell ref="N19:P19"/>
    <mergeCell ref="B20:F20"/>
    <mergeCell ref="G20:H20"/>
    <mergeCell ref="J20:K20"/>
    <mergeCell ref="N20:P20"/>
    <mergeCell ref="B21:F21"/>
    <mergeCell ref="J21:K21"/>
    <mergeCell ref="N21:P21"/>
    <mergeCell ref="B22:F22"/>
    <mergeCell ref="G22:H22"/>
    <mergeCell ref="J22:K22"/>
    <mergeCell ref="N22:P22"/>
    <mergeCell ref="G21:H21"/>
  </mergeCells>
  <conditionalFormatting sqref="B12">
    <cfRule type="expression" dxfId="18" priority="7" stopIfTrue="1">
      <formula>K11=2</formula>
    </cfRule>
  </conditionalFormatting>
  <conditionalFormatting sqref="C12:F12">
    <cfRule type="expression" dxfId="17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28366-5306-4FF0-87C5-A6B2A606E3CC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T22" sqref="T22"/>
      <selection pane="topRight" activeCell="T22" sqref="T22"/>
      <selection pane="bottomLeft" activeCell="T22" sqref="T2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4" t="s">
        <v>254</v>
      </c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7">
      <c r="C8" s="3"/>
      <c r="G8" s="8"/>
      <c r="H8" s="8"/>
      <c r="I8" s="8"/>
      <c r="K8" s="8"/>
      <c r="L8" s="8"/>
      <c r="M8" s="122" t="str">
        <f>IF(Families!$K$11=1,CONCATENATE(G12,": per cent higher or lower than ",J12),"")</f>
        <v xml:space="preserve">Greater Dandenong : per cent higher or lower than Greater Melbourne </v>
      </c>
      <c r="N8" s="122"/>
    </row>
    <row r="9" spans="1:17" ht="3" customHeight="1">
      <c r="G9" s="8"/>
      <c r="H9" s="8"/>
      <c r="I9" s="8"/>
      <c r="J9" s="8"/>
      <c r="K9" s="8"/>
      <c r="L9" s="8"/>
      <c r="M9" s="122"/>
      <c r="N9" s="122"/>
    </row>
    <row r="10" spans="1:17" ht="3" customHeight="1">
      <c r="G10" s="13"/>
      <c r="H10" s="8"/>
      <c r="I10" s="8"/>
      <c r="J10" s="7"/>
      <c r="K10" s="7"/>
      <c r="L10" s="8"/>
      <c r="M10" s="122"/>
      <c r="N10" s="122"/>
    </row>
    <row r="11" spans="1:17" ht="15" customHeight="1">
      <c r="A11" s="3"/>
      <c r="G11" s="28"/>
      <c r="H11" s="87">
        <f>Community!H11</f>
        <v>26</v>
      </c>
      <c r="I11" s="8"/>
      <c r="J11" s="87">
        <f>Community!J11</f>
        <v>80</v>
      </c>
      <c r="K11" s="12">
        <v>1</v>
      </c>
      <c r="L11" s="8"/>
      <c r="M11" s="122"/>
      <c r="N11" s="122"/>
    </row>
    <row r="12" spans="1:17" ht="16.5" customHeight="1">
      <c r="B12" s="124" t="str">
        <f>IF(Families!K11=2,"A high standardized score represents a more favorable outcome","")</f>
        <v/>
      </c>
      <c r="C12" s="124"/>
      <c r="D12" s="124"/>
      <c r="E12" s="124"/>
      <c r="F12" s="124"/>
      <c r="G12" s="123" t="str">
        <f>INDEX('Data 3 Table'!B4:B84,H11)</f>
        <v xml:space="preserve">Greater Dandenong </v>
      </c>
      <c r="H12" s="123"/>
      <c r="I12" s="4"/>
      <c r="J12" s="123" t="str">
        <f>INDEX('Data 3 Table'!B4:B84,J11)</f>
        <v xml:space="preserve">Greater Melbourne </v>
      </c>
      <c r="K12" s="123"/>
      <c r="M12" s="122"/>
      <c r="N12" s="122"/>
      <c r="O12" s="125" t="s">
        <v>258</v>
      </c>
      <c r="P12" s="125"/>
      <c r="Q12" s="78"/>
    </row>
    <row r="13" spans="1:17" ht="22.95" customHeight="1">
      <c r="A13" s="10">
        <v>131</v>
      </c>
      <c r="B13" s="120" t="str">
        <f>'Data 3 Table'!EC3</f>
        <v>Per cent of families with children that are one-parent families, 2021</v>
      </c>
      <c r="C13" s="120"/>
      <c r="D13" s="120"/>
      <c r="E13" s="120"/>
      <c r="F13" s="120"/>
      <c r="G13" s="126">
        <f>VLOOKUP($H$11,'Data 3 Table'!$A$4:$HH$84,2+$A13)</f>
        <v>28.44053851907255</v>
      </c>
      <c r="H13" s="126"/>
      <c r="I13" s="11"/>
      <c r="J13" s="126">
        <f>VLOOKUP($J$11,'Data 3 Table'!$A$4:$HH$84,2+$A13)</f>
        <v>23.851661100670615</v>
      </c>
      <c r="K13" s="126"/>
      <c r="M13" s="81">
        <f t="shared" ref="M13:M22" si="0">(G13-J13)/J13*100</f>
        <v>19.239236206793638</v>
      </c>
      <c r="N13" s="114" t="str">
        <f>'Data 3 Table'!EC85</f>
        <v>Census 2021 (update 2026)</v>
      </c>
      <c r="O13" s="114"/>
      <c r="P13" s="114"/>
      <c r="Q13" s="5"/>
    </row>
    <row r="14" spans="1:17" ht="22.95" customHeight="1">
      <c r="A14" s="10">
        <v>132</v>
      </c>
      <c r="B14" s="119" t="str">
        <f>'Data 3 Table'!ED3</f>
        <v>Per cent of two-parent families with no parent in paid work, 2021</v>
      </c>
      <c r="C14" s="119"/>
      <c r="D14" s="119"/>
      <c r="E14" s="119"/>
      <c r="F14" s="119"/>
      <c r="G14" s="121">
        <f>VLOOKUP($H$11,'Data 3 Table'!$A$4:$HH$84,2+$A14)</f>
        <v>17.121865516690622</v>
      </c>
      <c r="H14" s="121"/>
      <c r="I14" s="11"/>
      <c r="J14" s="128">
        <f>VLOOKUP($J$11,'Data 3 Table'!$A$4:$HH$84,2+$A14)</f>
        <v>8.4970204700647898</v>
      </c>
      <c r="K14" s="128"/>
      <c r="M14" s="82">
        <f t="shared" si="0"/>
        <v>101.50434587054806</v>
      </c>
      <c r="N14" s="113" t="str">
        <f>'Data 3 Table'!ED85</f>
        <v>Census 2021 (update 2026)</v>
      </c>
      <c r="O14" s="114"/>
      <c r="P14" s="114"/>
      <c r="Q14" s="5"/>
    </row>
    <row r="15" spans="1:17" ht="22.95" customHeight="1">
      <c r="A15" s="10">
        <v>133</v>
      </c>
      <c r="B15" s="120" t="str">
        <f>'Data 3 Table'!EE3</f>
        <v>Birth rate per 1,000 women aged 20-24, 2022</v>
      </c>
      <c r="C15" s="120"/>
      <c r="D15" s="120"/>
      <c r="E15" s="120"/>
      <c r="F15" s="120"/>
      <c r="G15" s="145">
        <f>VLOOKUP($H$11,'Data 3 Table'!$A$4:$HH$84,2+$A15)</f>
        <v>27.983795712834993</v>
      </c>
      <c r="H15" s="145"/>
      <c r="I15" s="11"/>
      <c r="J15" s="145">
        <f>VLOOKUP($J$11,'Data 3 Table'!$A$4:$HH$84,2+$A15)</f>
        <v>18</v>
      </c>
      <c r="K15" s="145"/>
      <c r="M15" s="81">
        <f t="shared" si="0"/>
        <v>55.465531737972185</v>
      </c>
      <c r="N15" s="113" t="str">
        <f>'Data 3 Table'!EE85</f>
        <v>Australian Bureau of Statistics, 2023 (update 2024)</v>
      </c>
      <c r="O15" s="114"/>
      <c r="P15" s="114"/>
      <c r="Q15" s="5"/>
    </row>
    <row r="16" spans="1:17" ht="22.95" customHeight="1">
      <c r="A16" s="10">
        <v>134</v>
      </c>
      <c r="B16" s="119" t="str">
        <f>'Data 3 Table'!EF3</f>
        <v>Average number of children born to women in their lifetime, based on current birth rates, 2022</v>
      </c>
      <c r="C16" s="119"/>
      <c r="D16" s="119"/>
      <c r="E16" s="119"/>
      <c r="F16" s="119"/>
      <c r="G16" s="121">
        <f>VLOOKUP($H$11,'Data 3 Table'!$A$4:$HH$84,2+$A16)</f>
        <v>1.3700007539165771</v>
      </c>
      <c r="H16" s="121"/>
      <c r="I16" s="11"/>
      <c r="J16" s="128">
        <f>VLOOKUP($J$11,'Data 3 Table'!$A$4:$HH$84,2+$A16)</f>
        <v>1.4256727157270994</v>
      </c>
      <c r="K16" s="128"/>
      <c r="M16" s="82">
        <f t="shared" si="0"/>
        <v>-3.9049608789159871</v>
      </c>
      <c r="N16" s="113" t="str">
        <f>'Data 3 Table'!EF85</f>
        <v>Census 2021 (update 2026)</v>
      </c>
      <c r="O16" s="114"/>
      <c r="P16" s="114"/>
    </row>
    <row r="17" spans="1:17" ht="22.95" customHeight="1">
      <c r="A17" s="10">
        <v>135</v>
      </c>
      <c r="B17" s="120" t="str">
        <f>'Data 3 Table'!EG3</f>
        <v>Median weekly household gross income: two-parent families, 2021</v>
      </c>
      <c r="C17" s="120"/>
      <c r="D17" s="120"/>
      <c r="E17" s="120"/>
      <c r="F17" s="120"/>
      <c r="G17" s="144">
        <f>VLOOKUP($H$11,'Data 3 Table'!$A$4:$HI$84,2+$A17)</f>
        <v>1985.7211231652841</v>
      </c>
      <c r="H17" s="144"/>
      <c r="I17" s="11"/>
      <c r="J17" s="144">
        <f>VLOOKUP($J$11,'Data 3 Table'!$A$4:$HI$84,2+$A17)</f>
        <v>3120.9514559579711</v>
      </c>
      <c r="K17" s="144"/>
      <c r="M17" s="81">
        <f t="shared" si="0"/>
        <v>-36.374495047832447</v>
      </c>
      <c r="N17" s="113" t="str">
        <f>'Data 3 Table'!EG85</f>
        <v>Census 2021 (update 2026)</v>
      </c>
      <c r="O17" s="114"/>
      <c r="P17" s="114"/>
      <c r="Q17" s="5"/>
    </row>
    <row r="18" spans="1:17" ht="22.95" customHeight="1">
      <c r="A18" s="10">
        <v>136</v>
      </c>
      <c r="B18" s="130" t="str">
        <f>'Data 3 Table'!EH3</f>
        <v>Median weekly household gross income: one-parent families, 2021</v>
      </c>
      <c r="C18" s="119"/>
      <c r="D18" s="119"/>
      <c r="E18" s="119"/>
      <c r="F18" s="119"/>
      <c r="G18" s="132">
        <f>VLOOKUP($H$11,'Data 3 Table'!$A$4:$HI$84,2+$A18)</f>
        <v>1134.6385542168675</v>
      </c>
      <c r="H18" s="132"/>
      <c r="I18" s="11"/>
      <c r="J18" s="133">
        <f>VLOOKUP($J$11,'Data 3 Table'!$A$4:$HI$84,2+$A18)</f>
        <v>1351.0680267896173</v>
      </c>
      <c r="K18" s="133"/>
      <c r="M18" s="82">
        <f t="shared" si="0"/>
        <v>-16.019139545994989</v>
      </c>
      <c r="N18" s="113" t="str">
        <f>'Data 3 Table'!EH85</f>
        <v>Census 2021 (update 2026)</v>
      </c>
      <c r="O18" s="114"/>
      <c r="P18" s="114"/>
    </row>
    <row r="19" spans="1:17" ht="22.95" customHeight="1">
      <c r="A19" s="10">
        <v>137</v>
      </c>
      <c r="B19" s="131" t="str">
        <f>'Data 3 Table'!EI3</f>
        <v>Rate of Police callouts to family incidents, per 100,000 residents, 2023/24</v>
      </c>
      <c r="C19" s="120"/>
      <c r="D19" s="120"/>
      <c r="E19" s="120"/>
      <c r="F19" s="120"/>
      <c r="G19" s="127">
        <f>VLOOKUP($H$11,'Data 3 Table'!$A$4:$HI$84,2+$A19)</f>
        <v>1618.5161668457556</v>
      </c>
      <c r="H19" s="127"/>
      <c r="I19" s="11"/>
      <c r="J19" s="127">
        <f>VLOOKUP($J$11,'Data 3 Table'!$A$4:$HI$84,2+$A19)</f>
        <v>1446.7148934309607</v>
      </c>
      <c r="K19" s="127"/>
      <c r="M19" s="81">
        <f t="shared" si="0"/>
        <v>11.875268181373254</v>
      </c>
      <c r="N19" s="113" t="str">
        <f>'Data 3 Table'!EI85</f>
        <v>Census 2021 (update 2026)</v>
      </c>
      <c r="O19" s="114"/>
      <c r="P19" s="114"/>
    </row>
    <row r="20" spans="1:17" ht="22.95" customHeight="1">
      <c r="A20" s="10">
        <v>138</v>
      </c>
      <c r="B20" s="116">
        <f>'Data 3 Table'!EJ3</f>
        <v>0</v>
      </c>
      <c r="C20" s="117"/>
      <c r="D20" s="117"/>
      <c r="E20" s="117"/>
      <c r="F20" s="117"/>
      <c r="G20" s="118">
        <f>VLOOKUP($H$11,'Data 3 Table'!$A$4:$HI$84,2+$A20)</f>
        <v>0</v>
      </c>
      <c r="H20" s="118"/>
      <c r="I20" s="80"/>
      <c r="J20" s="118">
        <f>VLOOKUP($J$11,'Data 3 Table'!$A$4:$HI$84,2+$A20)</f>
        <v>0</v>
      </c>
      <c r="K20" s="118"/>
      <c r="M20" s="27" t="e">
        <f t="shared" si="0"/>
        <v>#DIV/0!</v>
      </c>
      <c r="N20" s="114"/>
      <c r="O20" s="114"/>
      <c r="P20" s="114"/>
    </row>
    <row r="21" spans="1:17" ht="22.95" customHeight="1">
      <c r="A21" s="10">
        <v>139</v>
      </c>
      <c r="B21" s="116">
        <f>'Data 3 Table'!EK3</f>
        <v>0</v>
      </c>
      <c r="C21" s="117"/>
      <c r="D21" s="117"/>
      <c r="E21" s="117"/>
      <c r="F21" s="117"/>
      <c r="G21" s="118">
        <f>VLOOKUP($H$11,'Data 3 Table'!$A$4:$HI$84,2+$A21)</f>
        <v>0</v>
      </c>
      <c r="H21" s="118"/>
      <c r="I21" s="80"/>
      <c r="J21" s="118">
        <f>VLOOKUP($J$11,'Data 3 Table'!$A$4:$HI$84,2+$A21)</f>
        <v>0</v>
      </c>
      <c r="K21" s="118"/>
      <c r="M21" s="27" t="e">
        <f t="shared" si="0"/>
        <v>#DIV/0!</v>
      </c>
      <c r="N21" s="114"/>
      <c r="O21" s="114"/>
      <c r="P21" s="114"/>
    </row>
    <row r="22" spans="1:17" ht="22.95" customHeight="1">
      <c r="A22" s="10">
        <v>140</v>
      </c>
      <c r="B22" s="116">
        <f>'Data 3 Table'!EL3</f>
        <v>0</v>
      </c>
      <c r="C22" s="117"/>
      <c r="D22" s="117"/>
      <c r="E22" s="117"/>
      <c r="F22" s="117"/>
      <c r="G22" s="118">
        <f>VLOOKUP($H$11,'Data 3 Table'!$A$4:$HI$84,2+$A22)</f>
        <v>0</v>
      </c>
      <c r="H22" s="118"/>
      <c r="I22" s="80"/>
      <c r="J22" s="118">
        <f>VLOOKUP($J$11,'Data 3 Table'!$A$4:$HI$84,2+$A22)</f>
        <v>0</v>
      </c>
      <c r="K22" s="118"/>
      <c r="M22" s="27" t="e">
        <f t="shared" si="0"/>
        <v>#DIV/0!</v>
      </c>
      <c r="N22" s="114"/>
      <c r="O22" s="114"/>
      <c r="P22" s="114"/>
    </row>
    <row r="23" spans="1:17" ht="20.25" customHeight="1">
      <c r="N23" s="104"/>
      <c r="O23" s="104"/>
      <c r="P23" s="105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13:F13"/>
    <mergeCell ref="G13:H13"/>
    <mergeCell ref="J13:K13"/>
    <mergeCell ref="N13:P13"/>
    <mergeCell ref="B14:F14"/>
    <mergeCell ref="G14:H14"/>
    <mergeCell ref="J14:K14"/>
    <mergeCell ref="N14:P14"/>
    <mergeCell ref="B7:N7"/>
    <mergeCell ref="O12:P12"/>
    <mergeCell ref="M8:N12"/>
    <mergeCell ref="B12:F12"/>
    <mergeCell ref="G12:H12"/>
    <mergeCell ref="J12:K12"/>
    <mergeCell ref="G15:H15"/>
    <mergeCell ref="J15:K15"/>
    <mergeCell ref="N15:P15"/>
    <mergeCell ref="B16:F16"/>
    <mergeCell ref="G16:H16"/>
    <mergeCell ref="J16:K16"/>
    <mergeCell ref="N16:P16"/>
    <mergeCell ref="B15:F15"/>
    <mergeCell ref="B17:F17"/>
    <mergeCell ref="G17:H17"/>
    <mergeCell ref="J17:K17"/>
    <mergeCell ref="N17:P17"/>
    <mergeCell ref="B18:F18"/>
    <mergeCell ref="G18:H18"/>
    <mergeCell ref="J18:K18"/>
    <mergeCell ref="N18:P18"/>
    <mergeCell ref="B19:F19"/>
    <mergeCell ref="G19:H19"/>
    <mergeCell ref="J19:K19"/>
    <mergeCell ref="N19:P19"/>
    <mergeCell ref="B20:F20"/>
    <mergeCell ref="G20:H20"/>
    <mergeCell ref="J20:K20"/>
    <mergeCell ref="N20:P20"/>
    <mergeCell ref="B21:F21"/>
    <mergeCell ref="J21:K21"/>
    <mergeCell ref="N21:P21"/>
    <mergeCell ref="B22:F22"/>
    <mergeCell ref="G22:H22"/>
    <mergeCell ref="J22:K22"/>
    <mergeCell ref="N22:P22"/>
    <mergeCell ref="G21:H21"/>
  </mergeCells>
  <conditionalFormatting sqref="B12">
    <cfRule type="expression" dxfId="16" priority="7" stopIfTrue="1">
      <formula>K11=2</formula>
    </cfRule>
  </conditionalFormatting>
  <conditionalFormatting sqref="C12:F12">
    <cfRule type="expression" dxfId="15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2B222-EFC4-4A78-A79C-17205F2C480C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T22" sqref="T22"/>
      <selection pane="topRight" activeCell="T22" sqref="T22"/>
      <selection pane="bottomLeft" activeCell="T22" sqref="T2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4" t="s">
        <v>255</v>
      </c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7">
      <c r="C8" s="3"/>
      <c r="G8" s="8"/>
      <c r="H8" s="8"/>
      <c r="I8" s="8"/>
      <c r="K8" s="8"/>
      <c r="L8" s="8"/>
      <c r="M8" s="122" t="str">
        <f>IF('Older People'!$K$11=1,CONCATENATE(G12,": per cent higher or lower than ",J12),"")</f>
        <v xml:space="preserve">Greater Dandenong : per cent higher or lower than Greater Melbourne </v>
      </c>
      <c r="N8" s="122"/>
    </row>
    <row r="9" spans="1:17" ht="3" customHeight="1">
      <c r="G9" s="8"/>
      <c r="H9" s="8"/>
      <c r="I9" s="8"/>
      <c r="J9" s="8"/>
      <c r="K9" s="8"/>
      <c r="L9" s="8"/>
      <c r="M9" s="122"/>
      <c r="N9" s="122"/>
    </row>
    <row r="10" spans="1:17" ht="3" customHeight="1">
      <c r="G10" s="13"/>
      <c r="H10" s="8"/>
      <c r="I10" s="8"/>
      <c r="J10" s="7"/>
      <c r="K10" s="7"/>
      <c r="L10" s="8"/>
      <c r="M10" s="122"/>
      <c r="N10" s="122"/>
    </row>
    <row r="11" spans="1:17" ht="15" customHeight="1">
      <c r="A11" s="3"/>
      <c r="G11" s="28"/>
      <c r="H11" s="87">
        <f>Community!H11</f>
        <v>26</v>
      </c>
      <c r="I11" s="8"/>
      <c r="J11" s="87">
        <f>Community!J11</f>
        <v>80</v>
      </c>
      <c r="K11" s="12">
        <v>1</v>
      </c>
      <c r="L11" s="8"/>
      <c r="M11" s="122"/>
      <c r="N11" s="122"/>
    </row>
    <row r="12" spans="1:17" ht="16.5" customHeight="1">
      <c r="B12" s="124" t="str">
        <f>IF('Older People'!K11=2,"A high standardized score represents a more favorable outcome","")</f>
        <v/>
      </c>
      <c r="C12" s="124"/>
      <c r="D12" s="124"/>
      <c r="E12" s="124"/>
      <c r="F12" s="124"/>
      <c r="G12" s="123" t="str">
        <f>INDEX('Data 3 Table'!B4:B84,H11)</f>
        <v xml:space="preserve">Greater Dandenong </v>
      </c>
      <c r="H12" s="123"/>
      <c r="I12" s="4"/>
      <c r="J12" s="123" t="str">
        <f>INDEX('Data 3 Table'!B4:B84,J11)</f>
        <v xml:space="preserve">Greater Melbourne </v>
      </c>
      <c r="K12" s="123"/>
      <c r="M12" s="122"/>
      <c r="N12" s="122"/>
      <c r="O12" s="125" t="s">
        <v>258</v>
      </c>
      <c r="P12" s="125"/>
      <c r="Q12" s="78"/>
    </row>
    <row r="13" spans="1:17" ht="22.95" customHeight="1">
      <c r="A13" s="10">
        <v>141</v>
      </c>
      <c r="B13" s="120" t="str">
        <f>'Data 3 Table'!EM3</f>
        <v>Population aged 65 years or more, 2024</v>
      </c>
      <c r="C13" s="120"/>
      <c r="D13" s="120"/>
      <c r="E13" s="120"/>
      <c r="F13" s="120"/>
      <c r="G13" s="127">
        <f>VLOOKUP($H$11,'Data 3 Table'!$A$4:$HH$84,2+$A13)</f>
        <v>24293.170004268795</v>
      </c>
      <c r="H13" s="127"/>
      <c r="I13" s="11"/>
      <c r="J13" s="127">
        <f>VLOOKUP($J$11,'Data 3 Table'!$A$4:$HH$84,2+$A13)</f>
        <v>775348.43579421844</v>
      </c>
      <c r="K13" s="127"/>
      <c r="M13" s="81">
        <f t="shared" ref="M13:M22" si="0">(G13-J13)/J13*100</f>
        <v>-96.866806085784589</v>
      </c>
      <c r="N13" s="114" t="str">
        <f>'Data 3 Table'!EM85</f>
        <v>Victorian Dept. Transport and Planning (Victoria in Future)</v>
      </c>
      <c r="O13" s="114"/>
      <c r="P13" s="114"/>
      <c r="Q13" s="5"/>
    </row>
    <row r="14" spans="1:17" ht="22.95" customHeight="1">
      <c r="A14" s="10">
        <v>142</v>
      </c>
      <c r="B14" s="119" t="str">
        <f>'Data 3 Table'!EN3</f>
        <v>Per cent of 55-59 year olds in paid employment, 2021</v>
      </c>
      <c r="C14" s="119"/>
      <c r="D14" s="119"/>
      <c r="E14" s="119"/>
      <c r="F14" s="119"/>
      <c r="G14" s="121">
        <f>VLOOKUP($H$11,'Data 3 Table'!$A$4:$HH$84,2+$A14)</f>
        <v>63.774678500271683</v>
      </c>
      <c r="H14" s="121"/>
      <c r="I14" s="11"/>
      <c r="J14" s="128">
        <f>VLOOKUP($J$11,'Data 3 Table'!$A$4:$HH$84,2+$A14)</f>
        <v>76.527435139132109</v>
      </c>
      <c r="K14" s="128"/>
      <c r="M14" s="82">
        <f t="shared" si="0"/>
        <v>-16.664293812637315</v>
      </c>
      <c r="N14" s="113" t="str">
        <f>'Data 3 Table'!EN85</f>
        <v>Census 2021 (update 2026)</v>
      </c>
      <c r="O14" s="114"/>
      <c r="P14" s="114"/>
      <c r="Q14" s="5"/>
    </row>
    <row r="15" spans="1:17" ht="22.95" customHeight="1">
      <c r="A15" s="10">
        <v>143</v>
      </c>
      <c r="B15" s="120" t="str">
        <f>'Data 3 Table'!EO3</f>
        <v>Per cent of persons 65+ who are in paid employment, 2021</v>
      </c>
      <c r="C15" s="120"/>
      <c r="D15" s="120"/>
      <c r="E15" s="120"/>
      <c r="F15" s="120"/>
      <c r="G15" s="145">
        <f>VLOOKUP($H$11,'Data 3 Table'!$A$4:$HH$84,2+$A15)</f>
        <v>10.000429941098069</v>
      </c>
      <c r="H15" s="145"/>
      <c r="I15" s="11"/>
      <c r="J15" s="145">
        <f>VLOOKUP($J$11,'Data 3 Table'!$A$4:$HH$84,2+$A15)</f>
        <v>14.684078467153286</v>
      </c>
      <c r="K15" s="145"/>
      <c r="M15" s="81">
        <f t="shared" si="0"/>
        <v>-31.896101185593896</v>
      </c>
      <c r="N15" s="113" t="str">
        <f>'Data 3 Table'!EO85</f>
        <v>Census 2021 (update 2026)</v>
      </c>
      <c r="O15" s="114"/>
      <c r="P15" s="114"/>
      <c r="Q15" s="5"/>
    </row>
    <row r="16" spans="1:17" ht="22.95" customHeight="1">
      <c r="A16" s="10">
        <v>144</v>
      </c>
      <c r="B16" s="119" t="str">
        <f>'Data 3 Table'!EP3</f>
        <v>Aged pension recipients as a percentage of persons aged 65 or more, 2024</v>
      </c>
      <c r="C16" s="119"/>
      <c r="D16" s="119"/>
      <c r="E16" s="119"/>
      <c r="F16" s="119"/>
      <c r="G16" s="121">
        <f>VLOOKUP($H$11,'Data 3 Table'!$A$4:$HH$84,2+$A16)</f>
        <v>70.348991082666217</v>
      </c>
      <c r="H16" s="121"/>
      <c r="I16" s="11"/>
      <c r="J16" s="128">
        <f>VLOOKUP($J$11,'Data 3 Table'!$A$4:$HH$84,2+$A16)</f>
        <v>50.841657995505749</v>
      </c>
      <c r="K16" s="128"/>
      <c r="M16" s="82">
        <f t="shared" si="0"/>
        <v>38.368798061001193</v>
      </c>
      <c r="N16" s="113" t="str">
        <f>'Data 3 Table'!EP85</f>
        <v>Centrelink, 2024 (update 2025)</v>
      </c>
      <c r="O16" s="114"/>
      <c r="P16" s="114"/>
    </row>
    <row r="17" spans="1:17" ht="22.95" customHeight="1">
      <c r="A17" s="10">
        <v>145</v>
      </c>
      <c r="B17" s="120" t="str">
        <f>'Data 3 Table'!EQ3</f>
        <v>Per cent of persons 65+ and living in a private dwelling, who are renting their accommodation, 2021</v>
      </c>
      <c r="C17" s="120"/>
      <c r="D17" s="120"/>
      <c r="E17" s="120"/>
      <c r="F17" s="120"/>
      <c r="G17" s="145">
        <f>VLOOKUP($H$11,'Data 3 Table'!$A$4:$HI$84,2+$A17)</f>
        <v>16.30593607305936</v>
      </c>
      <c r="H17" s="145"/>
      <c r="I17" s="11"/>
      <c r="J17" s="145">
        <f>VLOOKUP($J$11,'Data 3 Table'!$A$4:$HI$84,2+$A17)</f>
        <v>11.303421113599505</v>
      </c>
      <c r="K17" s="145"/>
      <c r="M17" s="81">
        <f t="shared" si="0"/>
        <v>44.256645038564216</v>
      </c>
      <c r="N17" s="114" t="str">
        <f>'Data 3 Table'!EQ85</f>
        <v>Census 2021 (update 2026)</v>
      </c>
      <c r="O17" s="114"/>
      <c r="P17" s="114"/>
      <c r="Q17" s="5"/>
    </row>
    <row r="18" spans="1:17" ht="22.95" customHeight="1">
      <c r="A18" s="10">
        <v>146</v>
      </c>
      <c r="B18" s="119" t="str">
        <f>'Data 3 Table'!ER3</f>
        <v>Per cent of persons 65+ who volunteered in the previous 12 months, 2021</v>
      </c>
      <c r="C18" s="119"/>
      <c r="D18" s="119"/>
      <c r="E18" s="119"/>
      <c r="F18" s="119"/>
      <c r="G18" s="121">
        <f>VLOOKUP($H$11,'Data 3 Table'!$A$4:$HI$84,2+$A18)</f>
        <v>7.4737068040352002</v>
      </c>
      <c r="H18" s="121"/>
      <c r="I18" s="11"/>
      <c r="J18" s="128">
        <f>VLOOKUP($J$11,'Data 3 Table'!$A$4:$HI$84,2+$A18)</f>
        <v>13.731855316732478</v>
      </c>
      <c r="K18" s="128"/>
      <c r="M18" s="82">
        <f t="shared" si="0"/>
        <v>-45.573947353433205</v>
      </c>
      <c r="N18" s="113" t="str">
        <f>'Data 3 Table'!ER85</f>
        <v>Census 2021 (update 2026)</v>
      </c>
      <c r="O18" s="114"/>
      <c r="P18" s="114"/>
    </row>
    <row r="19" spans="1:17" ht="22.95" customHeight="1">
      <c r="A19" s="10">
        <v>147</v>
      </c>
      <c r="B19" s="120" t="str">
        <f>'Data 3 Table'!ES3</f>
        <v>Per cent of persons aged 65+, who are living with disability, 2021</v>
      </c>
      <c r="C19" s="120"/>
      <c r="D19" s="120"/>
      <c r="E19" s="120"/>
      <c r="F19" s="120"/>
      <c r="G19" s="145">
        <f>VLOOKUP($H$11,'Data 3 Table'!$A$4:$HI$84,2+$A19)</f>
        <v>29.517586660443801</v>
      </c>
      <c r="H19" s="145"/>
      <c r="I19" s="11"/>
      <c r="J19" s="145">
        <f>VLOOKUP($J$11,'Data 3 Table'!$A$4:$HI$84,2+$A19)</f>
        <v>22.114409554217634</v>
      </c>
      <c r="K19" s="145"/>
      <c r="M19" s="81">
        <f t="shared" si="0"/>
        <v>33.476711589680413</v>
      </c>
      <c r="N19" s="113" t="str">
        <f>'Data 3 Table'!ES85</f>
        <v>Census 2021 (update 2026)</v>
      </c>
      <c r="O19" s="114"/>
      <c r="P19" s="114"/>
    </row>
    <row r="20" spans="1:17" ht="22.95" customHeight="1">
      <c r="A20" s="10">
        <v>148</v>
      </c>
      <c r="B20" s="119" t="str">
        <f>'Data 3 Table'!ET3</f>
        <v>Median weekly individual gross income, 55-59 year-olds, 2021</v>
      </c>
      <c r="C20" s="119"/>
      <c r="D20" s="119"/>
      <c r="E20" s="119"/>
      <c r="F20" s="119"/>
      <c r="G20" s="132">
        <f>VLOOKUP($H$11,'Data 3 Table'!$A$4:$HI$84,2+$A20)</f>
        <v>707.39389920424401</v>
      </c>
      <c r="H20" s="132"/>
      <c r="I20" s="11"/>
      <c r="J20" s="133">
        <f>VLOOKUP($J$11,'Data 3 Table'!$A$4:$HI$84,2+$A20)</f>
        <v>1149.466672721268</v>
      </c>
      <c r="K20" s="133"/>
      <c r="M20" s="82">
        <f t="shared" si="0"/>
        <v>-38.458946571321896</v>
      </c>
      <c r="N20" s="114" t="str">
        <f>'Data 3 Table'!ET85</f>
        <v>Census 2021 (update 2026)</v>
      </c>
      <c r="O20" s="114"/>
      <c r="P20" s="114"/>
    </row>
    <row r="21" spans="1:17" ht="22.95" customHeight="1">
      <c r="A21" s="10">
        <v>149</v>
      </c>
      <c r="B21" s="116">
        <f>'Data 3 Table'!EU3</f>
        <v>0</v>
      </c>
      <c r="C21" s="117"/>
      <c r="D21" s="117"/>
      <c r="E21" s="117"/>
      <c r="F21" s="117"/>
      <c r="G21" s="118">
        <f>VLOOKUP($H$11,'Data 3 Table'!$A$4:$HI$84,2+$A21)</f>
        <v>0</v>
      </c>
      <c r="H21" s="118"/>
      <c r="I21" s="80"/>
      <c r="J21" s="118">
        <f>VLOOKUP($J$11,'Data 3 Table'!$A$4:$HI$84,2+$A21)</f>
        <v>0</v>
      </c>
      <c r="K21" s="118"/>
      <c r="M21" s="27" t="e">
        <f t="shared" si="0"/>
        <v>#DIV/0!</v>
      </c>
      <c r="N21" s="114"/>
      <c r="O21" s="114"/>
      <c r="P21" s="114"/>
    </row>
    <row r="22" spans="1:17" ht="22.95" customHeight="1">
      <c r="A22" s="10">
        <v>150</v>
      </c>
      <c r="B22" s="116">
        <f>'Data 3 Table'!EV3</f>
        <v>0</v>
      </c>
      <c r="C22" s="117"/>
      <c r="D22" s="117"/>
      <c r="E22" s="117"/>
      <c r="F22" s="117"/>
      <c r="G22" s="118">
        <f>VLOOKUP($H$11,'Data 3 Table'!$A$4:$HI$84,2+$A22)</f>
        <v>0</v>
      </c>
      <c r="H22" s="118"/>
      <c r="I22" s="80"/>
      <c r="J22" s="118">
        <f>VLOOKUP($J$11,'Data 3 Table'!$A$4:$HI$84,2+$A22)</f>
        <v>0</v>
      </c>
      <c r="K22" s="118"/>
      <c r="M22" s="27" t="e">
        <f t="shared" si="0"/>
        <v>#DIV/0!</v>
      </c>
      <c r="N22" s="114"/>
      <c r="O22" s="114"/>
      <c r="P22" s="114"/>
    </row>
    <row r="23" spans="1:17" ht="20.25" customHeight="1">
      <c r="N23" s="104"/>
      <c r="O23" s="104"/>
      <c r="P23" s="105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13:F13"/>
    <mergeCell ref="G13:H13"/>
    <mergeCell ref="J13:K13"/>
    <mergeCell ref="N13:P13"/>
    <mergeCell ref="B14:F14"/>
    <mergeCell ref="G14:H14"/>
    <mergeCell ref="J14:K14"/>
    <mergeCell ref="N14:P14"/>
    <mergeCell ref="B7:N7"/>
    <mergeCell ref="O12:P12"/>
    <mergeCell ref="M8:N12"/>
    <mergeCell ref="B12:F12"/>
    <mergeCell ref="G12:H12"/>
    <mergeCell ref="J12:K12"/>
    <mergeCell ref="G15:H15"/>
    <mergeCell ref="J15:K15"/>
    <mergeCell ref="N15:P15"/>
    <mergeCell ref="B16:F16"/>
    <mergeCell ref="G16:H16"/>
    <mergeCell ref="J16:K16"/>
    <mergeCell ref="N16:P16"/>
    <mergeCell ref="B15:F15"/>
    <mergeCell ref="B17:F17"/>
    <mergeCell ref="G17:H17"/>
    <mergeCell ref="J17:K17"/>
    <mergeCell ref="N17:P17"/>
    <mergeCell ref="B18:F18"/>
    <mergeCell ref="G18:H18"/>
    <mergeCell ref="J18:K18"/>
    <mergeCell ref="N18:P18"/>
    <mergeCell ref="B19:F19"/>
    <mergeCell ref="G19:H19"/>
    <mergeCell ref="J19:K19"/>
    <mergeCell ref="N19:P19"/>
    <mergeCell ref="B20:F20"/>
    <mergeCell ref="G20:H20"/>
    <mergeCell ref="J20:K20"/>
    <mergeCell ref="N20:P20"/>
    <mergeCell ref="B21:F21"/>
    <mergeCell ref="J21:K21"/>
    <mergeCell ref="N21:P21"/>
    <mergeCell ref="B22:F22"/>
    <mergeCell ref="G22:H22"/>
    <mergeCell ref="J22:K22"/>
    <mergeCell ref="N22:P22"/>
    <mergeCell ref="G21:H21"/>
  </mergeCells>
  <conditionalFormatting sqref="B12">
    <cfRule type="expression" dxfId="14" priority="7" stopIfTrue="1">
      <formula>K11=2</formula>
    </cfRule>
  </conditionalFormatting>
  <conditionalFormatting sqref="C12:F12">
    <cfRule type="expression" dxfId="13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3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61C17-E0BF-4D78-B869-90DA6365C8A0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T22" sqref="T22"/>
      <selection pane="topRight" activeCell="T22" sqref="T22"/>
      <selection pane="bottomLeft" activeCell="T22" sqref="T2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4" t="s">
        <v>256</v>
      </c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7">
      <c r="C8" s="3"/>
      <c r="G8" s="8"/>
      <c r="H8" s="8"/>
      <c r="I8" s="8"/>
      <c r="K8" s="8"/>
      <c r="L8" s="8"/>
      <c r="M8" s="122" t="str">
        <f>IF(Gender!$K$11=1,CONCATENATE(G12,": per cent higher or lower than ",J12),"")</f>
        <v xml:space="preserve">Greater Dandenong : per cent higher or lower than Greater Melbourne </v>
      </c>
      <c r="N8" s="122"/>
    </row>
    <row r="9" spans="1:17" ht="3" customHeight="1">
      <c r="G9" s="8"/>
      <c r="H9" s="8"/>
      <c r="I9" s="8"/>
      <c r="J9" s="8"/>
      <c r="K9" s="8"/>
      <c r="L9" s="8"/>
      <c r="M9" s="122"/>
      <c r="N9" s="122"/>
    </row>
    <row r="10" spans="1:17" ht="3" customHeight="1">
      <c r="G10" s="13"/>
      <c r="H10" s="8"/>
      <c r="I10" s="8"/>
      <c r="J10" s="7"/>
      <c r="K10" s="7"/>
      <c r="L10" s="8"/>
      <c r="M10" s="122"/>
      <c r="N10" s="122"/>
    </row>
    <row r="11" spans="1:17" ht="15" customHeight="1">
      <c r="A11" s="3"/>
      <c r="G11" s="28"/>
      <c r="H11" s="87">
        <f>Community!H11</f>
        <v>26</v>
      </c>
      <c r="I11" s="8"/>
      <c r="J11" s="87">
        <f>Community!J11</f>
        <v>80</v>
      </c>
      <c r="K11" s="12">
        <v>1</v>
      </c>
      <c r="L11" s="8"/>
      <c r="M11" s="122"/>
      <c r="N11" s="122"/>
    </row>
    <row r="12" spans="1:17" ht="16.5" customHeight="1">
      <c r="B12" s="124" t="str">
        <f>IF(Gender!K11=2,"A high standardized score represents a more favorable outcome","")</f>
        <v/>
      </c>
      <c r="C12" s="124"/>
      <c r="D12" s="124"/>
      <c r="E12" s="124"/>
      <c r="F12" s="124"/>
      <c r="G12" s="123" t="str">
        <f>INDEX('Data 3 Table'!B4:B84,H11)</f>
        <v xml:space="preserve">Greater Dandenong </v>
      </c>
      <c r="H12" s="123"/>
      <c r="I12" s="4"/>
      <c r="J12" s="123" t="str">
        <f>INDEX('Data 3 Table'!B4:B84,J11)</f>
        <v xml:space="preserve">Greater Melbourne </v>
      </c>
      <c r="K12" s="123"/>
      <c r="M12" s="122"/>
      <c r="N12" s="122"/>
      <c r="O12" s="125" t="s">
        <v>258</v>
      </c>
      <c r="P12" s="125"/>
      <c r="Q12" s="78"/>
    </row>
    <row r="13" spans="1:17" ht="22.95" customHeight="1">
      <c r="A13" s="10">
        <v>151</v>
      </c>
      <c r="B13" s="120" t="str">
        <f>'Data 3 Table'!EW3</f>
        <v>Proportion of men aged 20-24 who had left school before completing year 11: per cent higher or lower than women</v>
      </c>
      <c r="C13" s="120"/>
      <c r="D13" s="120"/>
      <c r="E13" s="120"/>
      <c r="F13" s="120"/>
      <c r="G13" s="126">
        <f>VLOOKUP($H$11,'Data 3 Table'!$A$4:$HH$84,2+$A13)</f>
        <v>24.768182800012344</v>
      </c>
      <c r="H13" s="126"/>
      <c r="I13" s="11"/>
      <c r="J13" s="126">
        <f>VLOOKUP($J$11,'Data 3 Table'!$A$4:$HH$84,2+$A13)</f>
        <v>66.5</v>
      </c>
      <c r="K13" s="126"/>
      <c r="M13" s="81">
        <f t="shared" ref="M13:M22" si="0">(G13-J13)/J13*100</f>
        <v>-62.754612330808513</v>
      </c>
      <c r="N13" s="114" t="str">
        <f>'Data 3 Table'!EW85</f>
        <v>Census 2021 (update 2026)</v>
      </c>
      <c r="O13" s="114"/>
      <c r="P13" s="114"/>
      <c r="Q13" s="5"/>
    </row>
    <row r="14" spans="1:17" ht="22.95" customHeight="1">
      <c r="A14" s="10">
        <v>152</v>
      </c>
      <c r="B14" s="119" t="str">
        <f>'Data 3 Table'!EX3</f>
        <v>Proportion of women aged 25-44 who hold a university degree: per cent higher or lower than men</v>
      </c>
      <c r="C14" s="119"/>
      <c r="D14" s="119"/>
      <c r="E14" s="119"/>
      <c r="F14" s="119"/>
      <c r="G14" s="121">
        <f>VLOOKUP($H$11,'Data 3 Table'!$A$4:$HH$84,2+$A14)</f>
        <v>18.494389962122778</v>
      </c>
      <c r="H14" s="121"/>
      <c r="I14" s="11"/>
      <c r="J14" s="128">
        <f>VLOOKUP($J$11,'Data 3 Table'!$A$4:$HH$84,2+$A14)</f>
        <v>20.100000000000001</v>
      </c>
      <c r="K14" s="128"/>
      <c r="M14" s="82">
        <f t="shared" si="0"/>
        <v>-7.9881096411802162</v>
      </c>
      <c r="N14" s="113" t="str">
        <f>'Data 3 Table'!EX85</f>
        <v>Census 2021 (update 2026)</v>
      </c>
      <c r="O14" s="114"/>
      <c r="P14" s="114"/>
      <c r="Q14" s="5"/>
    </row>
    <row r="15" spans="1:17" ht="22.95" customHeight="1">
      <c r="A15" s="10">
        <v>153</v>
      </c>
      <c r="B15" s="120" t="str">
        <f>'Data 3 Table'!EY3</f>
        <v>Proportion of men aged 15+ who are in paid employment: per cent higher or lower than women</v>
      </c>
      <c r="C15" s="120"/>
      <c r="D15" s="120"/>
      <c r="E15" s="120"/>
      <c r="F15" s="120"/>
      <c r="G15" s="126">
        <f>VLOOKUP($H$11,'Data 3 Table'!$A$4:$HH$84,2+$A15)</f>
        <v>25.809366215567518</v>
      </c>
      <c r="H15" s="126"/>
      <c r="I15" s="11"/>
      <c r="J15" s="126">
        <f>VLOOKUP($J$11,'Data 3 Table'!$A$4:$HH$84,2+$A15)</f>
        <v>14.4</v>
      </c>
      <c r="K15" s="126"/>
      <c r="M15" s="81">
        <f t="shared" si="0"/>
        <v>79.23170983032999</v>
      </c>
      <c r="N15" s="113" t="str">
        <f>'Data 3 Table'!EY85</f>
        <v>Census 2021 (update 2026)</v>
      </c>
      <c r="O15" s="114"/>
      <c r="P15" s="114"/>
      <c r="Q15" s="5"/>
    </row>
    <row r="16" spans="1:17" ht="22.95" customHeight="1">
      <c r="A16" s="10">
        <v>154</v>
      </c>
      <c r="B16" s="119" t="str">
        <f>'Data 3 Table'!EZ3</f>
        <v>Proportion of employed women working as managers or professionals: per cent higher or lower than males</v>
      </c>
      <c r="C16" s="119"/>
      <c r="D16" s="119"/>
      <c r="E16" s="119"/>
      <c r="F16" s="119"/>
      <c r="G16" s="121">
        <f>VLOOKUP($H$11,'Data 3 Table'!$A$4:$HH$84,2+$A16)</f>
        <v>14.561579461609739</v>
      </c>
      <c r="H16" s="121"/>
      <c r="I16" s="11"/>
      <c r="J16" s="128">
        <f>VLOOKUP($J$11,'Data 3 Table'!$A$4:$HH$84,2+$A16)</f>
        <v>4.8499999999999996</v>
      </c>
      <c r="K16" s="128"/>
      <c r="M16" s="82">
        <f t="shared" si="0"/>
        <v>200.23875178576782</v>
      </c>
      <c r="N16" s="113" t="str">
        <f>'Data 3 Table'!EZ85</f>
        <v>Census 2021 (update 2026)</v>
      </c>
      <c r="O16" s="114"/>
      <c r="P16" s="114"/>
    </row>
    <row r="17" spans="1:17" ht="22.95" customHeight="1">
      <c r="A17" s="10">
        <v>155</v>
      </c>
      <c r="B17" s="120" t="str">
        <f>'Data 3 Table'!FA3</f>
        <v>Average incomes among males aged 15-64: per cent higher or lower than female incomes, 2021</v>
      </c>
      <c r="C17" s="120"/>
      <c r="D17" s="120"/>
      <c r="E17" s="120"/>
      <c r="F17" s="120"/>
      <c r="G17" s="126">
        <f>VLOOKUP($H$11,'Data 3 Table'!$A$4:$HI$84,2+$A17)</f>
        <v>55.737016030214981</v>
      </c>
      <c r="H17" s="126"/>
      <c r="I17" s="11"/>
      <c r="J17" s="126">
        <f>VLOOKUP($J$11,'Data 3 Table'!$A$4:$HI$84,2+$A17)</f>
        <v>40.07</v>
      </c>
      <c r="K17" s="126"/>
      <c r="M17" s="81">
        <f t="shared" si="0"/>
        <v>39.099116621449916</v>
      </c>
      <c r="N17" s="113" t="str">
        <f>'Data 3 Table'!FA85</f>
        <v>Census 2021 (update 2026)</v>
      </c>
      <c r="O17" s="114"/>
      <c r="P17" s="114"/>
      <c r="Q17" s="5"/>
    </row>
    <row r="18" spans="1:17" ht="22.95" customHeight="1">
      <c r="A18" s="10">
        <v>156</v>
      </c>
      <c r="B18" s="130" t="str">
        <f>'Data 3 Table'!FB3</f>
        <v>Average hourly income among employed males  aged 15-64: per cent higher or lower than female hourly income, 2021</v>
      </c>
      <c r="C18" s="119"/>
      <c r="D18" s="119"/>
      <c r="E18" s="119"/>
      <c r="F18" s="119"/>
      <c r="G18" s="121">
        <f>VLOOKUP($H$11,'Data 3 Table'!$A$4:$HI$84,2+$A18)</f>
        <v>4.7254139563873165</v>
      </c>
      <c r="H18" s="121"/>
      <c r="I18" s="11"/>
      <c r="J18" s="128">
        <f>VLOOKUP($J$11,'Data 3 Table'!$A$4:$HI$84,2+$A18)</f>
        <v>5</v>
      </c>
      <c r="K18" s="128"/>
      <c r="M18" s="82">
        <f t="shared" si="0"/>
        <v>-5.4917208722536692</v>
      </c>
      <c r="N18" s="113" t="str">
        <f>'Data 3 Table'!FB85</f>
        <v>Census 2021 (update 2026)</v>
      </c>
      <c r="O18" s="114"/>
      <c r="P18" s="114"/>
    </row>
    <row r="19" spans="1:17" ht="22.95" customHeight="1">
      <c r="A19" s="10">
        <v>157</v>
      </c>
      <c r="B19" s="131" t="str">
        <f>'Data 3 Table'!FC3</f>
        <v>Female  average hours worked at home: per cent higher or lower than males, 2021</v>
      </c>
      <c r="C19" s="120"/>
      <c r="D19" s="120"/>
      <c r="E19" s="120"/>
      <c r="F19" s="120"/>
      <c r="G19" s="126">
        <f>VLOOKUP($H$11,'Data 3 Table'!$A$4:$HI$84,2+$A19)</f>
        <v>101.12055308148872</v>
      </c>
      <c r="H19" s="126"/>
      <c r="I19" s="11"/>
      <c r="J19" s="126">
        <f>VLOOKUP($J$11,'Data 3 Table'!$A$4:$HI$84,2+$A19)</f>
        <v>79</v>
      </c>
      <c r="K19" s="126"/>
      <c r="M19" s="81">
        <f t="shared" si="0"/>
        <v>28.000700103150283</v>
      </c>
      <c r="N19" s="113" t="str">
        <f>'Data 3 Table'!FC85</f>
        <v>Census 2021 (update 2026)</v>
      </c>
      <c r="O19" s="114"/>
      <c r="P19" s="114"/>
    </row>
    <row r="20" spans="1:17" ht="22.95" customHeight="1">
      <c r="A20" s="10">
        <v>158</v>
      </c>
      <c r="B20" s="130" t="str">
        <f>'Data 3 Table'!FD3</f>
        <v>Proportion of women who provide unpaid care each week for a person with a disability: per cent higher or lower than men, 2021</v>
      </c>
      <c r="C20" s="119"/>
      <c r="D20" s="119"/>
      <c r="E20" s="119"/>
      <c r="F20" s="119"/>
      <c r="G20" s="121">
        <f>VLOOKUP($H$11,'Data 3 Table'!$A$4:$HI$84,2+$A20)</f>
        <v>41.5620960661117</v>
      </c>
      <c r="H20" s="121"/>
      <c r="I20" s="11"/>
      <c r="J20" s="128">
        <f>VLOOKUP($J$11,'Data 3 Table'!$A$4:$HI$84,2+$A20)</f>
        <v>41.4</v>
      </c>
      <c r="K20" s="128"/>
      <c r="M20" s="82">
        <f t="shared" si="0"/>
        <v>0.39153639157415709</v>
      </c>
      <c r="N20" s="113" t="str">
        <f>'Data 3 Table'!FD85</f>
        <v>Census 2021 (update 2026)</v>
      </c>
      <c r="O20" s="114"/>
      <c r="P20" s="114"/>
    </row>
    <row r="21" spans="1:17" ht="22.95" customHeight="1">
      <c r="A21" s="10">
        <v>159</v>
      </c>
      <c r="B21" s="131" t="str">
        <f>'Data 3 Table'!FE3</f>
        <v>Per cent of sole parents who are female, 2021</v>
      </c>
      <c r="C21" s="120"/>
      <c r="D21" s="120"/>
      <c r="E21" s="120"/>
      <c r="F21" s="120"/>
      <c r="G21" s="126">
        <f>VLOOKUP($H$11,'Data 3 Table'!$A$4:$HI$84,2+$A21)</f>
        <v>83.044164037854898</v>
      </c>
      <c r="H21" s="126"/>
      <c r="I21" s="11"/>
      <c r="J21" s="126">
        <f>VLOOKUP($J$11,'Data 3 Table'!$A$4:$HI$84,2+$A21)</f>
        <v>81.2</v>
      </c>
      <c r="K21" s="126"/>
      <c r="M21" s="81">
        <f t="shared" si="0"/>
        <v>2.2711379776538121</v>
      </c>
      <c r="N21" s="113" t="str">
        <f>'Data 3 Table'!FE85</f>
        <v>Census 2021 (update 2026)</v>
      </c>
      <c r="O21" s="114"/>
      <c r="P21" s="114"/>
    </row>
    <row r="22" spans="1:17" ht="22.95" customHeight="1">
      <c r="A22" s="10">
        <v>160</v>
      </c>
      <c r="B22" s="130" t="str">
        <f>'Data 3 Table'!FF3</f>
        <v>Rate of Family related violent offences, per 100,000 persons, female victims, 2023/24</v>
      </c>
      <c r="C22" s="119"/>
      <c r="D22" s="119"/>
      <c r="E22" s="119"/>
      <c r="F22" s="119"/>
      <c r="G22" s="138">
        <f>VLOOKUP($H$11,'Data 3 Table'!$A$4:$HI$84,2+$A22)</f>
        <v>954.86959070040041</v>
      </c>
      <c r="H22" s="138"/>
      <c r="I22" s="11"/>
      <c r="J22" s="139">
        <f>VLOOKUP($J$11,'Data 3 Table'!$A$4:$HI$84,2+$A22)</f>
        <v>607</v>
      </c>
      <c r="K22" s="139"/>
      <c r="M22" s="82">
        <f t="shared" si="0"/>
        <v>57.309652504184584</v>
      </c>
      <c r="N22" s="113" t="str">
        <f>'Data 3 Table'!FE85</f>
        <v>Census 2021 (update 2026)</v>
      </c>
      <c r="O22" s="114"/>
      <c r="P22" s="114"/>
    </row>
    <row r="23" spans="1:17" ht="20.25" customHeight="1">
      <c r="N23" s="104"/>
      <c r="O23" s="104"/>
      <c r="P23" s="105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13:F13"/>
    <mergeCell ref="G13:H13"/>
    <mergeCell ref="J13:K13"/>
    <mergeCell ref="N13:P13"/>
    <mergeCell ref="B14:F14"/>
    <mergeCell ref="G14:H14"/>
    <mergeCell ref="J14:K14"/>
    <mergeCell ref="N14:P14"/>
    <mergeCell ref="B7:N7"/>
    <mergeCell ref="O12:P12"/>
    <mergeCell ref="M8:N12"/>
    <mergeCell ref="B12:F12"/>
    <mergeCell ref="G12:H12"/>
    <mergeCell ref="J12:K12"/>
    <mergeCell ref="G15:H15"/>
    <mergeCell ref="J15:K15"/>
    <mergeCell ref="N15:P15"/>
    <mergeCell ref="B16:F16"/>
    <mergeCell ref="G16:H16"/>
    <mergeCell ref="J16:K16"/>
    <mergeCell ref="N16:P16"/>
    <mergeCell ref="B15:F15"/>
    <mergeCell ref="B17:F17"/>
    <mergeCell ref="G17:H17"/>
    <mergeCell ref="J17:K17"/>
    <mergeCell ref="N17:P17"/>
    <mergeCell ref="B18:F18"/>
    <mergeCell ref="G18:H18"/>
    <mergeCell ref="J18:K18"/>
    <mergeCell ref="N18:P18"/>
    <mergeCell ref="B19:F19"/>
    <mergeCell ref="G19:H19"/>
    <mergeCell ref="J19:K19"/>
    <mergeCell ref="N19:P19"/>
    <mergeCell ref="B20:F20"/>
    <mergeCell ref="G20:H20"/>
    <mergeCell ref="J20:K20"/>
    <mergeCell ref="N20:P20"/>
    <mergeCell ref="B21:F21"/>
    <mergeCell ref="J21:K21"/>
    <mergeCell ref="N21:P21"/>
    <mergeCell ref="B22:F22"/>
    <mergeCell ref="G22:H22"/>
    <mergeCell ref="J22:K22"/>
    <mergeCell ref="N22:P22"/>
    <mergeCell ref="G21:H21"/>
  </mergeCells>
  <conditionalFormatting sqref="B12">
    <cfRule type="expression" dxfId="12" priority="7" stopIfTrue="1">
      <formula>K11=2</formula>
    </cfRule>
  </conditionalFormatting>
  <conditionalFormatting sqref="C12:F12">
    <cfRule type="expression" dxfId="11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216CD-4323-48C5-8565-ED84C04006C6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T22" sqref="T22"/>
      <selection pane="topRight" activeCell="T22" sqref="T22"/>
      <selection pane="bottomLeft" activeCell="T22" sqref="T2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4" t="s">
        <v>257</v>
      </c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</row>
    <row r="8" spans="1:17">
      <c r="C8" s="3"/>
      <c r="G8" s="8"/>
      <c r="H8" s="8"/>
      <c r="I8" s="8"/>
      <c r="K8" s="8"/>
      <c r="L8" s="8"/>
      <c r="M8" s="122" t="str">
        <f>IF(Transport!$K$11=1,CONCATENATE(G12,": per cent higher or lower than ",J12),"")</f>
        <v xml:space="preserve">Greater Dandenong : per cent higher or lower than Greater Melbourne </v>
      </c>
      <c r="N8" s="122"/>
    </row>
    <row r="9" spans="1:17" ht="3" customHeight="1">
      <c r="G9" s="8"/>
      <c r="H9" s="8"/>
      <c r="I9" s="8"/>
      <c r="J9" s="8"/>
      <c r="K9" s="8"/>
      <c r="L9" s="8"/>
      <c r="M9" s="122"/>
      <c r="N9" s="122"/>
    </row>
    <row r="10" spans="1:17" ht="3" customHeight="1">
      <c r="G10" s="13"/>
      <c r="H10" s="8"/>
      <c r="I10" s="8"/>
      <c r="J10" s="7"/>
      <c r="K10" s="7"/>
      <c r="L10" s="8"/>
      <c r="M10" s="122"/>
      <c r="N10" s="122"/>
    </row>
    <row r="11" spans="1:17" ht="15" customHeight="1">
      <c r="A11" s="3"/>
      <c r="G11" s="28"/>
      <c r="H11" s="87">
        <f>Community!H11</f>
        <v>26</v>
      </c>
      <c r="I11" s="8"/>
      <c r="J11" s="87">
        <f>Community!J11</f>
        <v>80</v>
      </c>
      <c r="K11" s="12">
        <v>1</v>
      </c>
      <c r="L11" s="8"/>
      <c r="M11" s="122"/>
      <c r="N11" s="122"/>
    </row>
    <row r="12" spans="1:17" ht="16.5" customHeight="1">
      <c r="B12" s="124" t="str">
        <f>IF(Transport!K11=2,"A high standardized score represents a more favorable outcome","")</f>
        <v/>
      </c>
      <c r="C12" s="124"/>
      <c r="D12" s="124"/>
      <c r="E12" s="124"/>
      <c r="F12" s="124"/>
      <c r="G12" s="123" t="str">
        <f>INDEX('Data 3 Table'!B4:B84,H11)</f>
        <v xml:space="preserve">Greater Dandenong </v>
      </c>
      <c r="H12" s="123"/>
      <c r="I12" s="4"/>
      <c r="J12" s="123" t="str">
        <f>INDEX('Data 3 Table'!B4:B84,J11)</f>
        <v xml:space="preserve">Greater Melbourne </v>
      </c>
      <c r="K12" s="123"/>
      <c r="M12" s="122"/>
      <c r="N12" s="122"/>
      <c r="O12" s="125" t="s">
        <v>258</v>
      </c>
      <c r="P12" s="125"/>
      <c r="Q12" s="78"/>
    </row>
    <row r="13" spans="1:17" ht="22.95" customHeight="1">
      <c r="A13" s="10">
        <v>161</v>
      </c>
      <c r="B13" s="120" t="str">
        <f>'Data 3 Table'!FG3</f>
        <v>Per cent of couple families with children under 15 that own fewer than two cars, 2021</v>
      </c>
      <c r="C13" s="120"/>
      <c r="D13" s="120"/>
      <c r="E13" s="120"/>
      <c r="F13" s="120"/>
      <c r="G13" s="126">
        <f>VLOOKUP($H$11,'Data 3 Table'!$A$4:$HH$84,2+$A13)</f>
        <v>22.73502884537255</v>
      </c>
      <c r="H13" s="126"/>
      <c r="I13" s="11"/>
      <c r="J13" s="126">
        <f>VLOOKUP($J$11,'Data 3 Table'!$A$4:$HH$84,2+$A13)</f>
        <v>24.19652222607105</v>
      </c>
      <c r="K13" s="126"/>
      <c r="M13" s="81">
        <f t="shared" ref="M13:M22" si="0">(G13-J13)/J13*100</f>
        <v>-6.0400968661677448</v>
      </c>
      <c r="N13" s="114" t="str">
        <f>'Data 3 Table'!FG85</f>
        <v>Census 2021 (update 2026)</v>
      </c>
      <c r="O13" s="114"/>
      <c r="P13" s="114"/>
      <c r="Q13" s="5"/>
    </row>
    <row r="14" spans="1:17" ht="22.95" customHeight="1">
      <c r="A14" s="10">
        <v>162</v>
      </c>
      <c r="B14" s="119" t="str">
        <f>'Data 3 Table'!FH3</f>
        <v>Per cent of one parent families with children under 15 that have no car, 2021</v>
      </c>
      <c r="C14" s="119"/>
      <c r="D14" s="119"/>
      <c r="E14" s="119"/>
      <c r="F14" s="119"/>
      <c r="G14" s="121">
        <f>VLOOKUP($H$11,'Data 3 Table'!$A$4:$HH$84,2+$A14)</f>
        <v>7.1575342465753424</v>
      </c>
      <c r="H14" s="121"/>
      <c r="I14" s="11"/>
      <c r="J14" s="128">
        <f>VLOOKUP($J$11,'Data 3 Table'!$A$4:$HH$84,2+$A14)</f>
        <v>6.8072742282215657</v>
      </c>
      <c r="K14" s="128"/>
      <c r="M14" s="82">
        <f t="shared" si="0"/>
        <v>5.1453784086098722</v>
      </c>
      <c r="N14" s="113" t="str">
        <f>'Data 3 Table'!FH85</f>
        <v>Census 2021 (update 2026)</v>
      </c>
      <c r="O14" s="114"/>
      <c r="P14" s="114"/>
      <c r="Q14" s="5"/>
    </row>
    <row r="15" spans="1:17" ht="22.95" customHeight="1">
      <c r="A15" s="10">
        <v>163</v>
      </c>
      <c r="B15" s="120" t="str">
        <f>'Data 3 Table'!FI3</f>
        <v>Per cent of Persons travelling to work, who Used Active or Public Transport, 2021</v>
      </c>
      <c r="C15" s="120"/>
      <c r="D15" s="120"/>
      <c r="E15" s="120"/>
      <c r="F15" s="120"/>
      <c r="G15" s="126">
        <f>VLOOKUP($H$11,'Data 3 Table'!$A$4:$HH$84,2+$A15)</f>
        <v>7.915637978220512</v>
      </c>
      <c r="H15" s="126"/>
      <c r="I15" s="11"/>
      <c r="J15" s="126">
        <f>VLOOKUP($J$11,'Data 3 Table'!$A$4:$HH$84,2+$A15)</f>
        <v>5.8</v>
      </c>
      <c r="K15" s="126"/>
      <c r="M15" s="81">
        <f t="shared" si="0"/>
        <v>36.476516865870899</v>
      </c>
      <c r="N15" s="113" t="str">
        <f>'Data 3 Table'!FI85</f>
        <v>Census 2021 (update 2026)</v>
      </c>
      <c r="O15" s="114"/>
      <c r="P15" s="114"/>
      <c r="Q15" s="5"/>
    </row>
    <row r="16" spans="1:17" ht="22.95" customHeight="1">
      <c r="A16" s="10">
        <v>164</v>
      </c>
      <c r="B16" s="119" t="str">
        <f>'Data 3 Table'!FJ3</f>
        <v>Per cent of Persons travelling to work, who walked only, 2021</v>
      </c>
      <c r="C16" s="119"/>
      <c r="D16" s="119"/>
      <c r="E16" s="119"/>
      <c r="F16" s="119"/>
      <c r="G16" s="121">
        <f>VLOOKUP($H$11,'Data 3 Table'!$A$4:$HH$84,2+$A16)</f>
        <v>1.3333078276838319</v>
      </c>
      <c r="H16" s="121"/>
      <c r="I16" s="11"/>
      <c r="J16" s="128">
        <f>VLOOKUP($J$11,'Data 3 Table'!$A$4:$HH$84,2+$A16)</f>
        <v>3.34</v>
      </c>
      <c r="K16" s="128"/>
      <c r="M16" s="82">
        <f t="shared" si="0"/>
        <v>-60.080603961561906</v>
      </c>
      <c r="N16" s="113" t="str">
        <f>'Data 3 Table'!FJ85</f>
        <v>Census 2021 (update 2026)</v>
      </c>
      <c r="O16" s="114"/>
      <c r="P16" s="114"/>
    </row>
    <row r="17" spans="1:17" ht="22.95" customHeight="1">
      <c r="A17" s="10">
        <v>165</v>
      </c>
      <c r="B17" s="120" t="str">
        <f>'Data 3 Table'!FK3</f>
        <v>Per cent of Persons travelling to work, who drove by car, 2021</v>
      </c>
      <c r="C17" s="120"/>
      <c r="D17" s="120"/>
      <c r="E17" s="120"/>
      <c r="F17" s="120"/>
      <c r="G17" s="126">
        <f>VLOOKUP($H$11,'Data 3 Table'!$A$4:$HI$84,2+$A17)</f>
        <v>80.467135970617491</v>
      </c>
      <c r="H17" s="126"/>
      <c r="I17" s="11"/>
      <c r="J17" s="126">
        <f>VLOOKUP($J$11,'Data 3 Table'!$A$4:$HI$84,2+$A17)</f>
        <v>73.400000000000006</v>
      </c>
      <c r="K17" s="126"/>
      <c r="M17" s="81">
        <f t="shared" si="0"/>
        <v>9.6282506411682363</v>
      </c>
      <c r="N17" s="113" t="str">
        <f>'Data 3 Table'!FK85</f>
        <v>Census 2021 (update 2026)</v>
      </c>
      <c r="O17" s="114"/>
      <c r="P17" s="114"/>
      <c r="Q17" s="5"/>
    </row>
    <row r="18" spans="1:17" ht="22.95" customHeight="1">
      <c r="A18" s="10">
        <v>166</v>
      </c>
      <c r="B18" s="116">
        <f>'Data 3 Table'!FL3</f>
        <v>0</v>
      </c>
      <c r="C18" s="117"/>
      <c r="D18" s="117"/>
      <c r="E18" s="117"/>
      <c r="F18" s="117"/>
      <c r="G18" s="118">
        <f>VLOOKUP($H$11,'Data 3 Table'!$A$4:$HI$84,2+$A18)</f>
        <v>0</v>
      </c>
      <c r="H18" s="118"/>
      <c r="I18" s="80"/>
      <c r="J18" s="118">
        <f>VLOOKUP($J$11,'Data 3 Table'!$A$4:$HI$84,2+$A18)</f>
        <v>0</v>
      </c>
      <c r="K18" s="118"/>
      <c r="M18" s="27" t="e">
        <f t="shared" si="0"/>
        <v>#DIV/0!</v>
      </c>
      <c r="N18" s="114"/>
      <c r="O18" s="114"/>
      <c r="P18" s="114"/>
    </row>
    <row r="19" spans="1:17" ht="22.95" customHeight="1">
      <c r="A19" s="10">
        <v>167</v>
      </c>
      <c r="B19" s="116">
        <f>'Data 3 Table'!FM3</f>
        <v>0</v>
      </c>
      <c r="C19" s="117"/>
      <c r="D19" s="117"/>
      <c r="E19" s="117"/>
      <c r="F19" s="117"/>
      <c r="G19" s="118">
        <f>VLOOKUP($H$11,'Data 3 Table'!$A$4:$HI$84,2+$A19)</f>
        <v>0</v>
      </c>
      <c r="H19" s="118"/>
      <c r="I19" s="80"/>
      <c r="J19" s="118">
        <f>VLOOKUP($J$11,'Data 3 Table'!$A$4:$HI$84,2+$A19)</f>
        <v>0</v>
      </c>
      <c r="K19" s="118"/>
      <c r="M19" s="27" t="e">
        <f t="shared" si="0"/>
        <v>#DIV/0!</v>
      </c>
      <c r="N19" s="114"/>
      <c r="O19" s="114"/>
      <c r="P19" s="114"/>
    </row>
    <row r="20" spans="1:17" ht="22.95" customHeight="1">
      <c r="A20" s="10">
        <v>168</v>
      </c>
      <c r="B20" s="116">
        <f>'Data 3 Table'!FN3</f>
        <v>0</v>
      </c>
      <c r="C20" s="117"/>
      <c r="D20" s="117"/>
      <c r="E20" s="117"/>
      <c r="F20" s="117"/>
      <c r="G20" s="118">
        <f>VLOOKUP($H$11,'Data 3 Table'!$A$4:$HI$84,2+$A20)</f>
        <v>0</v>
      </c>
      <c r="H20" s="118"/>
      <c r="I20" s="80"/>
      <c r="J20" s="118">
        <f>VLOOKUP($J$11,'Data 3 Table'!$A$4:$HI$84,2+$A20)</f>
        <v>0</v>
      </c>
      <c r="K20" s="118"/>
      <c r="M20" s="27" t="e">
        <f t="shared" si="0"/>
        <v>#DIV/0!</v>
      </c>
      <c r="N20" s="114"/>
      <c r="O20" s="114"/>
      <c r="P20" s="114"/>
    </row>
    <row r="21" spans="1:17" ht="22.95" customHeight="1">
      <c r="A21" s="10">
        <v>169</v>
      </c>
      <c r="B21" s="116">
        <f>'Data 3 Table'!FO5</f>
        <v>0</v>
      </c>
      <c r="C21" s="117"/>
      <c r="D21" s="117"/>
      <c r="E21" s="117"/>
      <c r="F21" s="117"/>
      <c r="G21" s="118">
        <f>VLOOKUP($H$11,'Data 3 Table'!$A$4:$HI$84,2+$A21)</f>
        <v>0</v>
      </c>
      <c r="H21" s="118"/>
      <c r="I21" s="80"/>
      <c r="J21" s="118">
        <f>VLOOKUP($J$11,'Data 3 Table'!$A$4:$HI$84,2+$A21)</f>
        <v>0</v>
      </c>
      <c r="K21" s="118"/>
      <c r="M21" s="27" t="e">
        <f t="shared" si="0"/>
        <v>#DIV/0!</v>
      </c>
      <c r="N21" s="114"/>
      <c r="O21" s="114"/>
      <c r="P21" s="114"/>
    </row>
    <row r="22" spans="1:17" ht="22.95" customHeight="1">
      <c r="A22" s="10">
        <v>170</v>
      </c>
      <c r="B22" s="116">
        <f>'Data 3 Table'!FP5</f>
        <v>0</v>
      </c>
      <c r="C22" s="117"/>
      <c r="D22" s="117"/>
      <c r="E22" s="117"/>
      <c r="F22" s="117"/>
      <c r="G22" s="118">
        <f>VLOOKUP($H$11,'Data 3 Table'!$A$4:$HI$84,2+$A22)</f>
        <v>0</v>
      </c>
      <c r="H22" s="118"/>
      <c r="I22" s="80"/>
      <c r="J22" s="118">
        <f>VLOOKUP($J$11,'Data 3 Table'!$A$4:$HI$84,2+$A22)</f>
        <v>0</v>
      </c>
      <c r="K22" s="118"/>
      <c r="M22" s="27" t="e">
        <f t="shared" si="0"/>
        <v>#DIV/0!</v>
      </c>
      <c r="N22" s="114"/>
      <c r="O22" s="114"/>
      <c r="P22" s="114"/>
    </row>
    <row r="23" spans="1:17" ht="20.25" customHeight="1">
      <c r="N23" s="104"/>
      <c r="O23" s="104"/>
      <c r="P23" s="105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13:F13"/>
    <mergeCell ref="G13:H13"/>
    <mergeCell ref="J13:K13"/>
    <mergeCell ref="N13:P13"/>
    <mergeCell ref="B14:F14"/>
    <mergeCell ref="G14:H14"/>
    <mergeCell ref="J14:K14"/>
    <mergeCell ref="N14:P14"/>
    <mergeCell ref="B7:N7"/>
    <mergeCell ref="O12:P12"/>
    <mergeCell ref="M8:N12"/>
    <mergeCell ref="B12:F12"/>
    <mergeCell ref="G12:H12"/>
    <mergeCell ref="J12:K12"/>
    <mergeCell ref="G15:H15"/>
    <mergeCell ref="J15:K15"/>
    <mergeCell ref="N15:P15"/>
    <mergeCell ref="B16:F16"/>
    <mergeCell ref="G16:H16"/>
    <mergeCell ref="J16:K16"/>
    <mergeCell ref="N16:P16"/>
    <mergeCell ref="B15:F15"/>
    <mergeCell ref="B17:F17"/>
    <mergeCell ref="G17:H17"/>
    <mergeCell ref="J17:K17"/>
    <mergeCell ref="N17:P17"/>
    <mergeCell ref="B18:F18"/>
    <mergeCell ref="G18:H18"/>
    <mergeCell ref="J18:K18"/>
    <mergeCell ref="N18:P18"/>
    <mergeCell ref="B19:F19"/>
    <mergeCell ref="G19:H19"/>
    <mergeCell ref="J19:K19"/>
    <mergeCell ref="N19:P19"/>
    <mergeCell ref="B20:F20"/>
    <mergeCell ref="G20:H20"/>
    <mergeCell ref="J20:K20"/>
    <mergeCell ref="N20:P20"/>
    <mergeCell ref="B21:F21"/>
    <mergeCell ref="J21:K21"/>
    <mergeCell ref="N21:P21"/>
    <mergeCell ref="B22:F22"/>
    <mergeCell ref="G22:H22"/>
    <mergeCell ref="J22:K22"/>
    <mergeCell ref="N22:P22"/>
    <mergeCell ref="G21:H21"/>
  </mergeCells>
  <conditionalFormatting sqref="B12">
    <cfRule type="expression" dxfId="10" priority="7" stopIfTrue="1">
      <formula>K11=2</formula>
    </cfRule>
  </conditionalFormatting>
  <conditionalFormatting sqref="C12:F12">
    <cfRule type="expression" dxfId="9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F0826-062B-41F6-BFB0-80E04E253F42}">
  <sheetPr>
    <tabColor theme="3" tint="-0.499984740745262"/>
    <pageSetUpPr fitToPage="1"/>
  </sheetPr>
  <dimension ref="A1:Q26"/>
  <sheetViews>
    <sheetView showGridLines="0" showRowColHeaders="0" workbookViewId="0">
      <pane xSplit="16" ySplit="12" topLeftCell="Q13" activePane="bottomRight" state="frozen"/>
      <selection activeCell="S23" sqref="S23:Y36"/>
      <selection pane="topRight" activeCell="S23" sqref="S23:Y36"/>
      <selection pane="bottomLeft" activeCell="S23" sqref="S23:Y36"/>
      <selection pane="bottomRight" activeCell="W14" sqref="W14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29" t="s">
        <v>52</v>
      </c>
      <c r="C7" s="129"/>
      <c r="D7" s="129"/>
      <c r="E7" s="129"/>
      <c r="F7" s="129"/>
      <c r="G7" s="129"/>
      <c r="H7" s="129"/>
      <c r="I7" s="129"/>
      <c r="J7" s="129"/>
      <c r="K7" s="129"/>
      <c r="L7" s="2"/>
      <c r="M7" s="2"/>
      <c r="N7" s="2"/>
    </row>
    <row r="8" spans="1:17">
      <c r="C8" s="3"/>
      <c r="G8" s="8"/>
      <c r="H8" s="8"/>
      <c r="I8" s="8"/>
      <c r="K8" s="8"/>
      <c r="L8" s="8"/>
      <c r="M8" s="122" t="str">
        <f>IF(Spare!$K$11=1,CONCATENATE(G12,": per cent higher or lower than ",J12),"")</f>
        <v xml:space="preserve">Greater Dandenong : per cent higher or lower than Greater Melbourne </v>
      </c>
      <c r="N8" s="122"/>
    </row>
    <row r="9" spans="1:17" ht="3" customHeight="1">
      <c r="G9" s="8"/>
      <c r="H9" s="8"/>
      <c r="I9" s="8"/>
      <c r="J9" s="8"/>
      <c r="K9" s="8"/>
      <c r="L9" s="8"/>
      <c r="M9" s="122"/>
      <c r="N9" s="122"/>
    </row>
    <row r="10" spans="1:17" ht="3" customHeight="1">
      <c r="G10" s="13"/>
      <c r="H10" s="8"/>
      <c r="I10" s="8"/>
      <c r="J10" s="7"/>
      <c r="K10" s="7"/>
      <c r="L10" s="8"/>
      <c r="M10" s="122"/>
      <c r="N10" s="122"/>
    </row>
    <row r="11" spans="1:17" ht="15" customHeight="1">
      <c r="A11" s="3" t="s">
        <v>50</v>
      </c>
      <c r="G11" s="28"/>
      <c r="H11" s="75">
        <f>Community!H11</f>
        <v>26</v>
      </c>
      <c r="I11" s="8"/>
      <c r="J11" s="75">
        <f>Community!J11</f>
        <v>80</v>
      </c>
      <c r="K11" s="12">
        <v>1</v>
      </c>
      <c r="L11" s="8"/>
      <c r="M11" s="122"/>
      <c r="N11" s="122"/>
    </row>
    <row r="12" spans="1:17" ht="16.5" customHeight="1">
      <c r="B12" s="124" t="str">
        <f>IF(Spare!K11=2,"A high standardized score represents a more favorable outcome","")</f>
        <v/>
      </c>
      <c r="C12" s="124"/>
      <c r="D12" s="124"/>
      <c r="E12" s="124"/>
      <c r="F12" s="124"/>
      <c r="G12" s="123" t="str">
        <f>INDEX('Data 3 Table'!B4:B84,H11)</f>
        <v xml:space="preserve">Greater Dandenong </v>
      </c>
      <c r="H12" s="123"/>
      <c r="I12" s="4"/>
      <c r="J12" s="123" t="str">
        <f>INDEX('Data 3 Table'!B4:B84,J11)</f>
        <v xml:space="preserve">Greater Melbourne </v>
      </c>
      <c r="K12" s="123"/>
      <c r="M12" s="122"/>
      <c r="N12" s="122"/>
      <c r="O12" s="147"/>
      <c r="P12" s="147"/>
      <c r="Q12" s="147"/>
    </row>
    <row r="13" spans="1:17" ht="22.95" customHeight="1">
      <c r="A13" s="10">
        <v>1</v>
      </c>
      <c r="B13" s="120" t="str">
        <f>'Data 3 Table'!Y3</f>
        <v>Per cent of residents who speak languages other than English at home, 2021</v>
      </c>
      <c r="C13" s="120"/>
      <c r="D13" s="120"/>
      <c r="E13" s="120"/>
      <c r="F13" s="120"/>
      <c r="G13" s="126">
        <f>VLOOKUP($H$11,'Data 3 Table'!$A$4:$HH$84,2+$A13)</f>
        <v>163792</v>
      </c>
      <c r="H13" s="126"/>
      <c r="I13" s="11"/>
      <c r="J13" s="126">
        <f>VLOOKUP($J$11,'Data 3 Table'!$A$4:$HH$84,2+$A13)</f>
        <v>5116356</v>
      </c>
      <c r="K13" s="126"/>
      <c r="M13" s="26">
        <f t="shared" ref="M13:M22" si="0">(G13-J13)/J13*100</f>
        <v>-96.798659045617626</v>
      </c>
      <c r="N13" s="115" t="s">
        <v>243</v>
      </c>
      <c r="O13" s="115"/>
      <c r="P13" s="115"/>
      <c r="Q13" s="5"/>
    </row>
    <row r="14" spans="1:17" ht="22.95" customHeight="1">
      <c r="A14" s="10">
        <v>2</v>
      </c>
      <c r="B14" s="119" t="str">
        <f>'Data 3 Table'!D3</f>
        <v>Per cent of residents who feel valued by society, 'never' or 'not often', 2020</v>
      </c>
      <c r="C14" s="119"/>
      <c r="D14" s="119"/>
      <c r="E14" s="119"/>
      <c r="F14" s="119"/>
      <c r="G14" s="121">
        <f>VLOOKUP($H$11,'Data 3 Table'!$A$4:$HH$84,2+$A14)</f>
        <v>17.083480000000002</v>
      </c>
      <c r="H14" s="121"/>
      <c r="I14" s="11"/>
      <c r="J14" s="128">
        <f>VLOOKUP($J$11,'Data 3 Table'!$A$4:$HH$84,2+$A14)</f>
        <v>10.786945193548386</v>
      </c>
      <c r="K14" s="128"/>
      <c r="M14" s="27">
        <f t="shared" si="0"/>
        <v>58.371806785646228</v>
      </c>
      <c r="N14" s="115"/>
      <c r="O14" s="115"/>
      <c r="P14" s="115"/>
      <c r="Q14" s="5"/>
    </row>
    <row r="15" spans="1:17" ht="22.95" customHeight="1">
      <c r="A15" s="10">
        <v>3</v>
      </c>
      <c r="B15" s="120" t="str">
        <f>'Data 3 Table'!J3</f>
        <v>Per cent of residents who engaged in voluntary work in the previous 12 months, 2021</v>
      </c>
      <c r="C15" s="120"/>
      <c r="D15" s="120"/>
      <c r="E15" s="120"/>
      <c r="F15" s="120"/>
      <c r="G15" s="126">
        <f>VLOOKUP($H$11,'Data 3 Table'!$A$4:$HH$84,2+$A15)</f>
        <v>22.229109999999999</v>
      </c>
      <c r="H15" s="126"/>
      <c r="I15" s="11"/>
      <c r="J15" s="126">
        <f>VLOOKUP($J$11,'Data 3 Table'!$A$4:$HH$84,2+$A15)</f>
        <v>13.612406290322577</v>
      </c>
      <c r="K15" s="126"/>
      <c r="M15" s="26">
        <f t="shared" si="0"/>
        <v>63.300371190090523</v>
      </c>
      <c r="N15" s="115"/>
      <c r="O15" s="115"/>
      <c r="P15" s="115"/>
      <c r="Q15" s="5"/>
    </row>
    <row r="16" spans="1:17" ht="22.95" customHeight="1">
      <c r="A16" s="10">
        <v>4</v>
      </c>
      <c r="B16" s="119" t="str">
        <f>'Data 3 Table'!E3</f>
        <v>Per cent of residents who feel that most people could be trusted, 'never' or 'not often', 2020</v>
      </c>
      <c r="C16" s="119"/>
      <c r="D16" s="119"/>
      <c r="E16" s="119"/>
      <c r="F16" s="119"/>
      <c r="G16" s="146">
        <f>VLOOKUP($H$11,'Data 3 Table'!$A$4:$HH$84,2+$A16)</f>
        <v>16.646132000000001</v>
      </c>
      <c r="H16" s="146"/>
      <c r="I16" s="11"/>
      <c r="J16" s="128">
        <f>VLOOKUP($J$11,'Data 3 Table'!$A$4:$HH$84,2+$A16)</f>
        <v>18.302908351612906</v>
      </c>
      <c r="K16" s="128"/>
      <c r="M16" s="27">
        <f t="shared" si="0"/>
        <v>-9.0519840879108422</v>
      </c>
      <c r="N16" s="115"/>
      <c r="O16" s="115"/>
      <c r="P16" s="115"/>
    </row>
    <row r="17" spans="1:17" ht="22.95" customHeight="1">
      <c r="A17" s="10">
        <v>100</v>
      </c>
      <c r="B17" s="120">
        <f>'Data 3 Table'!HI3</f>
        <v>0</v>
      </c>
      <c r="C17" s="120"/>
      <c r="D17" s="120"/>
      <c r="E17" s="120"/>
      <c r="F17" s="120"/>
      <c r="G17" s="126">
        <f>VLOOKUP($H$11,'Data 3 Table'!$A$4:$HI$84,2+$A17)</f>
        <v>294.27566669922828</v>
      </c>
      <c r="H17" s="126"/>
      <c r="I17" s="11"/>
      <c r="J17" s="126">
        <f>VLOOKUP($J$11,'Data 3 Table'!$A$4:$HI$84,2+$A17)</f>
        <v>199.26291290129146</v>
      </c>
      <c r="K17" s="126"/>
      <c r="M17" s="26">
        <f t="shared" si="0"/>
        <v>47.682106225659332</v>
      </c>
      <c r="N17" s="115"/>
      <c r="O17" s="115"/>
      <c r="P17" s="115"/>
      <c r="Q17" s="5"/>
    </row>
    <row r="18" spans="1:17" ht="22.95" customHeight="1">
      <c r="A18" s="10">
        <v>88</v>
      </c>
      <c r="B18" s="130">
        <f>'Data 3 Table'!GW3</f>
        <v>0</v>
      </c>
      <c r="C18" s="119"/>
      <c r="D18" s="119"/>
      <c r="E18" s="119"/>
      <c r="F18" s="119"/>
      <c r="G18" s="121">
        <f>VLOOKUP($H$11,'Data 3 Table'!$A$4:$HI$84,2+$A18)</f>
        <v>0</v>
      </c>
      <c r="H18" s="121"/>
      <c r="I18" s="11"/>
      <c r="J18" s="128">
        <f>VLOOKUP($J$11,'Data 3 Table'!$A$4:$HI$84,2+$A18)</f>
        <v>0</v>
      </c>
      <c r="K18" s="128"/>
      <c r="M18" s="27" t="e">
        <f t="shared" si="0"/>
        <v>#DIV/0!</v>
      </c>
      <c r="N18" s="115"/>
      <c r="O18" s="115"/>
      <c r="P18" s="115"/>
    </row>
    <row r="19" spans="1:17" ht="22.95" customHeight="1">
      <c r="A19" s="10">
        <v>89</v>
      </c>
      <c r="B19" s="131">
        <f>'Data 3 Table'!GX3</f>
        <v>0</v>
      </c>
      <c r="C19" s="120"/>
      <c r="D19" s="120"/>
      <c r="E19" s="120"/>
      <c r="F19" s="120"/>
      <c r="G19" s="126">
        <f>VLOOKUP($H$11,'Data 3 Table'!$A$4:$HI$84,2+$A19)</f>
        <v>0</v>
      </c>
      <c r="H19" s="126"/>
      <c r="I19" s="11"/>
      <c r="J19" s="126">
        <f>VLOOKUP($J$11,'Data 3 Table'!$A$4:$HI$84,2+$A19)</f>
        <v>0</v>
      </c>
      <c r="K19" s="126"/>
      <c r="M19" s="26" t="e">
        <f t="shared" si="0"/>
        <v>#DIV/0!</v>
      </c>
      <c r="N19" s="115"/>
      <c r="O19" s="115"/>
      <c r="P19" s="115"/>
    </row>
    <row r="20" spans="1:17" ht="22.95" customHeight="1">
      <c r="A20" s="10">
        <v>75</v>
      </c>
      <c r="B20" s="130" t="str">
        <f>'Data 3 Table'!DA3</f>
        <v>Violent offence rate, per 100,000 pop., 2023/24</v>
      </c>
      <c r="C20" s="119"/>
      <c r="D20" s="119"/>
      <c r="E20" s="119"/>
      <c r="F20" s="119"/>
      <c r="G20" s="121">
        <f>VLOOKUP($H$11,'Data 3 Table'!$A$4:$HI$84,2+$A20)</f>
        <v>2.0545409674234945</v>
      </c>
      <c r="H20" s="121"/>
      <c r="I20" s="11"/>
      <c r="J20" s="128">
        <f>VLOOKUP($J$11,'Data 3 Table'!$A$4:$HI$84,2+$A20)</f>
        <v>2.4924609831731992</v>
      </c>
      <c r="K20" s="128"/>
      <c r="M20" s="27">
        <f t="shared" si="0"/>
        <v>-17.569784189447191</v>
      </c>
      <c r="N20" s="115"/>
      <c r="O20" s="115"/>
      <c r="P20" s="115"/>
    </row>
    <row r="21" spans="1:17" ht="22.95" customHeight="1">
      <c r="B21" s="131"/>
      <c r="C21" s="120"/>
      <c r="D21" s="120"/>
      <c r="E21" s="120"/>
      <c r="F21" s="120"/>
      <c r="G21" s="74"/>
      <c r="H21" s="74"/>
      <c r="J21" s="126"/>
      <c r="K21" s="126"/>
      <c r="M21" s="26" t="e">
        <f t="shared" si="0"/>
        <v>#DIV/0!</v>
      </c>
      <c r="N21" s="115"/>
      <c r="O21" s="115"/>
      <c r="P21" s="115"/>
    </row>
    <row r="22" spans="1:17" ht="22.95" customHeight="1">
      <c r="B22" s="130"/>
      <c r="C22" s="119"/>
      <c r="D22" s="119"/>
      <c r="E22" s="119"/>
      <c r="F22" s="119"/>
      <c r="G22" s="121"/>
      <c r="H22" s="121"/>
      <c r="I22" s="11"/>
      <c r="J22" s="128"/>
      <c r="K22" s="128"/>
      <c r="M22" s="27" t="e">
        <f t="shared" si="0"/>
        <v>#DIV/0!</v>
      </c>
      <c r="N22" s="115"/>
      <c r="O22" s="115"/>
      <c r="P22" s="115"/>
    </row>
    <row r="23" spans="1:17" ht="20.25" customHeight="1">
      <c r="P23" s="20"/>
    </row>
    <row r="24" spans="1:17" ht="20.25" customHeight="1"/>
    <row r="25" spans="1:17" ht="20.25" customHeight="1"/>
    <row r="26" spans="1:17" ht="13.5" customHeight="1"/>
  </sheetData>
  <mergeCells count="45">
    <mergeCell ref="O12:Q12"/>
    <mergeCell ref="B7:K7"/>
    <mergeCell ref="M8:N12"/>
    <mergeCell ref="B12:F12"/>
    <mergeCell ref="G12:H12"/>
    <mergeCell ref="J12:K12"/>
    <mergeCell ref="B13:F13"/>
    <mergeCell ref="G13:H13"/>
    <mergeCell ref="J13:K13"/>
    <mergeCell ref="N13:P13"/>
    <mergeCell ref="B14:F14"/>
    <mergeCell ref="G14:H14"/>
    <mergeCell ref="J14:K14"/>
    <mergeCell ref="N14:P14"/>
    <mergeCell ref="B15:F15"/>
    <mergeCell ref="G15:H15"/>
    <mergeCell ref="J15:K15"/>
    <mergeCell ref="N15:P15"/>
    <mergeCell ref="B16:F16"/>
    <mergeCell ref="G16:H16"/>
    <mergeCell ref="J16:K16"/>
    <mergeCell ref="N16:P16"/>
    <mergeCell ref="B17:F17"/>
    <mergeCell ref="G17:H17"/>
    <mergeCell ref="J17:K17"/>
    <mergeCell ref="N17:P17"/>
    <mergeCell ref="B18:F18"/>
    <mergeCell ref="G18:H18"/>
    <mergeCell ref="J18:K18"/>
    <mergeCell ref="N18:P18"/>
    <mergeCell ref="B19:F19"/>
    <mergeCell ref="G19:H19"/>
    <mergeCell ref="J19:K19"/>
    <mergeCell ref="N19:P19"/>
    <mergeCell ref="B20:F20"/>
    <mergeCell ref="G20:H20"/>
    <mergeCell ref="J20:K20"/>
    <mergeCell ref="N20:P20"/>
    <mergeCell ref="B21:F21"/>
    <mergeCell ref="J21:K21"/>
    <mergeCell ref="N21:P21"/>
    <mergeCell ref="B22:F22"/>
    <mergeCell ref="G22:H22"/>
    <mergeCell ref="J22:K22"/>
    <mergeCell ref="N22:P22"/>
  </mergeCells>
  <conditionalFormatting sqref="B12">
    <cfRule type="expression" dxfId="8" priority="7" stopIfTrue="1">
      <formula>K11=2</formula>
    </cfRule>
  </conditionalFormatting>
  <conditionalFormatting sqref="C12:F12">
    <cfRule type="expression" dxfId="7" priority="6" stopIfTrue="1">
      <formula>K8=2</formula>
    </cfRule>
  </conditionalFormatting>
  <conditionalFormatting sqref="M13 M15 M17">
    <cfRule type="expression" dxfId="6" priority="8" stopIfTrue="1">
      <formula>$K$11=1</formula>
    </cfRule>
  </conditionalFormatting>
  <conditionalFormatting sqref="M14 M16">
    <cfRule type="expression" dxfId="5" priority="9" stopIfTrue="1">
      <formula>$K$11=1</formula>
    </cfRule>
  </conditionalFormatting>
  <conditionalFormatting sqref="M18">
    <cfRule type="expression" dxfId="4" priority="5" stopIfTrue="1">
      <formula>$K$11=1</formula>
    </cfRule>
  </conditionalFormatting>
  <conditionalFormatting sqref="M19">
    <cfRule type="expression" dxfId="3" priority="3" stopIfTrue="1">
      <formula>$K$11=1</formula>
    </cfRule>
  </conditionalFormatting>
  <conditionalFormatting sqref="M20">
    <cfRule type="expression" dxfId="2" priority="4" stopIfTrue="1">
      <formula>$K$11=1</formula>
    </cfRule>
  </conditionalFormatting>
  <conditionalFormatting sqref="M21">
    <cfRule type="expression" dxfId="1" priority="1" stopIfTrue="1">
      <formula>$K$11=1</formula>
    </cfRule>
  </conditionalFormatting>
  <conditionalFormatting sqref="M22">
    <cfRule type="expression" dxfId="0" priority="2" stopIfTrue="1">
      <formula>$K$11=1</formula>
    </cfRule>
  </conditionalFormatting>
  <pageMargins left="0.39370078740157483" right="0.39370078740157483" top="0.39370078740157483" bottom="0.39370078740157483" header="0.39370078740157483" footer="0.31496062992125984"/>
  <pageSetup paperSize="9" scale="9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39997558519241921"/>
    <pageSetUpPr fitToPage="1"/>
  </sheetPr>
  <dimension ref="A1:CR342"/>
  <sheetViews>
    <sheetView showGridLines="0" showRowColHeaders="0" tabSelected="1" zoomScale="81" zoomScaleNormal="81" workbookViewId="0">
      <selection activeCell="H9" sqref="H9"/>
    </sheetView>
  </sheetViews>
  <sheetFormatPr defaultColWidth="9.109375" defaultRowHeight="34.5" customHeight="1"/>
  <cols>
    <col min="1" max="1" width="2.21875" style="35" customWidth="1"/>
    <col min="2" max="2" width="49.44140625" style="35" customWidth="1"/>
    <col min="3" max="3" width="55.5546875" style="35" customWidth="1"/>
    <col min="4" max="4" width="13" style="35" customWidth="1"/>
    <col min="5" max="16384" width="9.109375" style="35"/>
  </cols>
  <sheetData>
    <row r="1" spans="1:96" ht="78" customHeight="1">
      <c r="A1" s="96"/>
      <c r="B1" s="107"/>
      <c r="C1" s="107"/>
      <c r="D1" s="96"/>
      <c r="E1" s="97"/>
      <c r="F1" s="97"/>
      <c r="G1" s="97"/>
      <c r="H1" s="97"/>
      <c r="I1" s="97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</row>
    <row r="2" spans="1:96" s="36" customFormat="1" ht="13.2" customHeight="1">
      <c r="A2" s="98"/>
      <c r="B2" s="109"/>
      <c r="C2" s="109"/>
      <c r="D2" s="109"/>
      <c r="E2" s="98"/>
      <c r="F2" s="99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</row>
    <row r="3" spans="1:96" s="36" customFormat="1" ht="22.05" customHeight="1">
      <c r="A3" s="98"/>
      <c r="B3" s="108" t="s">
        <v>288</v>
      </c>
      <c r="C3" s="10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</row>
    <row r="4" spans="1:96" s="36" customFormat="1" ht="7.95" customHeight="1">
      <c r="A4" s="98"/>
      <c r="B4" s="100"/>
      <c r="C4" s="100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</row>
    <row r="5" spans="1:96" s="36" customFormat="1" ht="17.55" customHeight="1">
      <c r="A5" s="94"/>
      <c r="B5" s="95" t="s">
        <v>308</v>
      </c>
      <c r="C5" s="95" t="s">
        <v>163</v>
      </c>
      <c r="D5" s="94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</row>
    <row r="6" spans="1:96" s="36" customFormat="1" ht="17.55" customHeight="1">
      <c r="A6" s="98"/>
      <c r="B6" s="101" t="s">
        <v>309</v>
      </c>
      <c r="C6" s="101" t="s">
        <v>33</v>
      </c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</row>
    <row r="7" spans="1:96" s="36" customFormat="1" ht="17.55" customHeight="1">
      <c r="A7" s="94"/>
      <c r="B7" s="95" t="s">
        <v>310</v>
      </c>
      <c r="C7" s="95" t="s">
        <v>311</v>
      </c>
      <c r="D7" s="94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</row>
    <row r="8" spans="1:96" s="36" customFormat="1" ht="17.55" customHeight="1">
      <c r="A8" s="98"/>
      <c r="B8" s="101" t="s">
        <v>34</v>
      </c>
      <c r="C8" s="101" t="s">
        <v>312</v>
      </c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</row>
    <row r="9" spans="1:96" s="36" customFormat="1" ht="17.55" customHeight="1">
      <c r="A9" s="94"/>
      <c r="B9" s="95" t="s">
        <v>40</v>
      </c>
      <c r="C9" s="95" t="s">
        <v>32</v>
      </c>
      <c r="D9" s="94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/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/>
      <c r="CM9" s="98"/>
      <c r="CN9" s="98"/>
      <c r="CO9" s="98"/>
      <c r="CP9" s="98"/>
      <c r="CQ9" s="98"/>
      <c r="CR9" s="98"/>
    </row>
    <row r="10" spans="1:96" s="36" customFormat="1" ht="17.55" customHeight="1">
      <c r="A10" s="98"/>
      <c r="B10" s="101" t="s">
        <v>36</v>
      </c>
      <c r="C10" s="101" t="s">
        <v>313</v>
      </c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8"/>
      <c r="CO10" s="98"/>
      <c r="CP10" s="98"/>
      <c r="CQ10" s="98"/>
      <c r="CR10" s="98"/>
    </row>
    <row r="11" spans="1:96" s="36" customFormat="1" ht="17.55" customHeight="1">
      <c r="A11" s="94"/>
      <c r="B11" s="95" t="s">
        <v>42</v>
      </c>
      <c r="C11" s="95" t="s">
        <v>39</v>
      </c>
      <c r="D11" s="94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8"/>
      <c r="CM11" s="98"/>
      <c r="CN11" s="98"/>
      <c r="CO11" s="98"/>
      <c r="CP11" s="98"/>
      <c r="CQ11" s="98"/>
      <c r="CR11" s="98"/>
    </row>
    <row r="12" spans="1:96" s="36" customFormat="1" ht="17.55" customHeight="1">
      <c r="A12" s="98"/>
      <c r="B12" s="101" t="s">
        <v>35</v>
      </c>
      <c r="C12" s="101" t="s">
        <v>51</v>
      </c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  <c r="CB12" s="98"/>
      <c r="CC12" s="98"/>
      <c r="CD12" s="98"/>
      <c r="CE12" s="98"/>
      <c r="CF12" s="98"/>
      <c r="CG12" s="98"/>
      <c r="CH12" s="98"/>
      <c r="CI12" s="98"/>
      <c r="CJ12" s="98"/>
      <c r="CK12" s="98"/>
      <c r="CL12" s="98"/>
      <c r="CM12" s="98"/>
      <c r="CN12" s="98"/>
      <c r="CO12" s="98"/>
      <c r="CP12" s="98"/>
      <c r="CQ12" s="98"/>
      <c r="CR12" s="98"/>
    </row>
    <row r="13" spans="1:96" s="36" customFormat="1" ht="61.5" customHeight="1">
      <c r="A13" s="98"/>
      <c r="B13" s="106" t="s">
        <v>291</v>
      </c>
      <c r="C13" s="106"/>
      <c r="D13" s="106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8"/>
      <c r="CM13" s="98"/>
      <c r="CN13" s="98"/>
      <c r="CO13" s="98"/>
      <c r="CP13" s="98"/>
      <c r="CQ13" s="98"/>
      <c r="CR13" s="98"/>
    </row>
    <row r="14" spans="1:96" s="36" customFormat="1" ht="25.95" customHeight="1">
      <c r="A14" s="98"/>
      <c r="B14" s="110" t="s">
        <v>331</v>
      </c>
      <c r="C14" s="110"/>
      <c r="D14" s="110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</row>
    <row r="15" spans="1:96" s="36" customFormat="1" ht="20.55" customHeight="1">
      <c r="A15" s="98"/>
      <c r="B15" s="112" t="s">
        <v>336</v>
      </c>
      <c r="C15" s="112"/>
      <c r="D15" s="112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</row>
    <row r="16" spans="1:96" s="36" customFormat="1" ht="28.05" customHeight="1">
      <c r="A16" s="98"/>
      <c r="B16" s="112"/>
      <c r="C16" s="112"/>
      <c r="D16" s="112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  <c r="CB16" s="98"/>
      <c r="CC16" s="98"/>
      <c r="CD16" s="98"/>
      <c r="CE16" s="98"/>
      <c r="CF16" s="98"/>
      <c r="CG16" s="98"/>
      <c r="CH16" s="98"/>
      <c r="CI16" s="98"/>
      <c r="CJ16" s="98"/>
      <c r="CK16" s="98"/>
      <c r="CL16" s="98"/>
      <c r="CM16" s="98"/>
      <c r="CN16" s="98"/>
      <c r="CO16" s="98"/>
      <c r="CP16" s="98"/>
      <c r="CQ16" s="98"/>
      <c r="CR16" s="98"/>
    </row>
    <row r="17" spans="1:96" s="36" customFormat="1" ht="18.75" customHeight="1">
      <c r="A17" s="98"/>
      <c r="B17" s="111" t="s">
        <v>292</v>
      </c>
      <c r="C17" s="111"/>
      <c r="D17" s="111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  <c r="CB17" s="98"/>
      <c r="CC17" s="98"/>
      <c r="CD17" s="98"/>
      <c r="CE17" s="98"/>
      <c r="CF17" s="98"/>
      <c r="CG17" s="98"/>
      <c r="CH17" s="98"/>
      <c r="CI17" s="98"/>
      <c r="CJ17" s="98"/>
      <c r="CK17" s="98"/>
      <c r="CL17" s="98"/>
      <c r="CM17" s="98"/>
      <c r="CN17" s="98"/>
      <c r="CO17" s="98"/>
      <c r="CP17" s="98"/>
      <c r="CQ17" s="98"/>
      <c r="CR17" s="98"/>
    </row>
    <row r="18" spans="1:96" s="36" customFormat="1" ht="31.5" customHeight="1">
      <c r="A18" s="98"/>
      <c r="B18" s="102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98"/>
      <c r="CG18" s="98"/>
      <c r="CH18" s="98"/>
      <c r="CI18" s="98"/>
      <c r="CJ18" s="98"/>
      <c r="CK18" s="98"/>
      <c r="CL18" s="98"/>
      <c r="CM18" s="98"/>
      <c r="CN18" s="98"/>
      <c r="CO18" s="98"/>
      <c r="CP18" s="98"/>
      <c r="CQ18" s="98"/>
      <c r="CR18" s="98"/>
    </row>
    <row r="19" spans="1:96" s="36" customFormat="1" ht="27" customHeight="1">
      <c r="A19" s="98"/>
      <c r="B19" s="106"/>
      <c r="C19" s="106"/>
      <c r="D19" s="96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8"/>
      <c r="CM19" s="98"/>
      <c r="CN19" s="98"/>
      <c r="CO19" s="98"/>
      <c r="CP19" s="98"/>
      <c r="CQ19" s="98"/>
      <c r="CR19" s="98"/>
    </row>
    <row r="20" spans="1:96" ht="4.95" customHeight="1">
      <c r="A20" s="98"/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</row>
    <row r="21" spans="1:96" ht="39" customHeight="1">
      <c r="A21" s="96"/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</row>
    <row r="22" spans="1:96" ht="34.5" customHeight="1">
      <c r="A22" s="96"/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</row>
    <row r="23" spans="1:96" ht="34.5" customHeight="1">
      <c r="A23" s="96"/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</row>
    <row r="24" spans="1:96" ht="34.5" customHeigh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</row>
    <row r="25" spans="1:96" ht="34.5" customHeight="1">
      <c r="A25" s="96"/>
      <c r="B25" s="96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</row>
    <row r="26" spans="1:96" ht="34.5" customHeight="1">
      <c r="A26" s="96"/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</row>
    <row r="27" spans="1:96" ht="34.5" customHeight="1">
      <c r="A27" s="96"/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</row>
    <row r="28" spans="1:96" ht="34.5" customHeight="1">
      <c r="A28" s="96"/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</row>
    <row r="29" spans="1:96" ht="34.5" customHeight="1">
      <c r="A29" s="96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</row>
    <row r="30" spans="1:96" ht="34.5" customHeight="1">
      <c r="A30" s="96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</row>
    <row r="31" spans="1:96" ht="34.5" customHeight="1">
      <c r="A31" s="96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</row>
    <row r="32" spans="1:96" ht="34.5" customHeight="1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</row>
    <row r="33" spans="1:96" ht="34.5" customHeight="1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</row>
    <row r="34" spans="1:96" ht="34.5" customHeight="1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</row>
    <row r="35" spans="1:96" ht="34.5" customHeight="1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</row>
    <row r="36" spans="1:96" ht="34.5" customHeight="1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</row>
    <row r="37" spans="1:96" ht="34.5" customHeight="1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</row>
    <row r="38" spans="1:96" ht="34.5" customHeight="1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</row>
    <row r="39" spans="1:96" ht="34.5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</row>
    <row r="40" spans="1:96" ht="34.5" customHeight="1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</row>
    <row r="41" spans="1:96" ht="34.5" customHeight="1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</row>
    <row r="42" spans="1:96" ht="34.5" customHeight="1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</row>
    <row r="43" spans="1:96" ht="34.5" customHeight="1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</row>
    <row r="44" spans="1:96" ht="34.5" customHeight="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</row>
    <row r="45" spans="1:96" ht="34.5" customHeight="1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</row>
    <row r="46" spans="1:96" ht="34.5" customHeight="1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</row>
    <row r="47" spans="1:96" ht="34.5" customHeight="1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</row>
    <row r="48" spans="1:96" ht="34.5" customHeight="1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</row>
    <row r="49" spans="1:96" ht="34.5" customHeight="1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</row>
    <row r="50" spans="1:96" ht="34.5" customHeight="1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</row>
    <row r="51" spans="1:96" ht="34.5" customHeight="1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</row>
    <row r="52" spans="1:96" ht="34.5" customHeight="1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</row>
    <row r="53" spans="1:96" ht="34.5" customHeight="1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</row>
    <row r="54" spans="1:96" ht="34.5" customHeight="1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</row>
    <row r="55" spans="1:96" ht="34.5" customHeight="1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</row>
    <row r="56" spans="1:96" ht="34.5" customHeight="1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</row>
    <row r="57" spans="1:96" ht="34.5" customHeight="1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</row>
    <row r="58" spans="1:96" ht="34.5" customHeight="1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</row>
    <row r="59" spans="1:96" ht="34.5" customHeight="1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</row>
    <row r="60" spans="1:96" ht="34.5" customHeight="1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</row>
    <row r="61" spans="1:96" ht="34.5" customHeight="1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</row>
    <row r="62" spans="1:96" ht="34.5" customHeight="1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</row>
    <row r="63" spans="1:96" ht="34.5" customHeight="1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</row>
    <row r="64" spans="1:96" ht="34.5" customHeight="1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</row>
    <row r="65" spans="1:96" ht="34.5" customHeight="1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</row>
    <row r="66" spans="1:96" ht="34.5" customHeight="1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</row>
    <row r="67" spans="1:96" ht="34.5" customHeight="1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</row>
    <row r="68" spans="1:96" ht="34.5" customHeight="1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</row>
    <row r="69" spans="1:96" ht="34.5" customHeight="1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</row>
    <row r="70" spans="1:96" ht="34.5" customHeight="1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</row>
    <row r="71" spans="1:96" ht="34.5" customHeight="1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</row>
    <row r="72" spans="1:96" ht="34.5" customHeight="1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</row>
    <row r="73" spans="1:96" ht="34.5" customHeight="1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</row>
    <row r="74" spans="1:96" ht="34.5" customHeight="1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</row>
    <row r="75" spans="1:96" ht="34.5" customHeight="1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</row>
    <row r="76" spans="1:96" ht="34.5" customHeight="1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</row>
    <row r="77" spans="1:96" ht="34.5" customHeight="1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</row>
    <row r="78" spans="1:96" ht="34.5" customHeight="1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</row>
    <row r="79" spans="1:96" ht="34.5" customHeight="1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</row>
    <row r="80" spans="1:96" ht="34.5" customHeight="1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</row>
    <row r="81" spans="1:96" ht="34.5" customHeight="1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</row>
    <row r="82" spans="1:96" ht="34.5" customHeight="1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</row>
    <row r="83" spans="1:96" ht="34.5" customHeight="1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</row>
    <row r="84" spans="1:96" ht="34.5" customHeight="1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</row>
    <row r="85" spans="1:96" ht="34.5" customHeight="1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</row>
    <row r="86" spans="1:96" ht="34.5" customHeight="1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</row>
    <row r="87" spans="1:96" ht="34.5" customHeight="1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</row>
    <row r="88" spans="1:96" ht="34.5" customHeight="1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</row>
    <row r="89" spans="1:96" ht="34.5" customHeight="1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</row>
    <row r="90" spans="1:96" ht="34.5" customHeight="1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</row>
    <row r="91" spans="1:96" ht="34.5" customHeight="1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</row>
    <row r="92" spans="1:96" ht="34.5" customHeight="1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</row>
    <row r="93" spans="1:96" ht="34.5" customHeight="1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</row>
    <row r="94" spans="1:96" ht="34.5" customHeight="1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</row>
    <row r="95" spans="1:96" ht="34.5" customHeight="1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</row>
    <row r="96" spans="1:96" ht="34.5" customHeight="1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</row>
    <row r="97" spans="1:96" ht="34.5" customHeight="1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</row>
    <row r="98" spans="1:96" ht="34.5" customHeight="1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</row>
    <row r="99" spans="1:96" ht="34.5" customHeight="1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</row>
    <row r="100" spans="1:96" ht="34.5" customHeight="1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</row>
    <row r="101" spans="1:96" ht="34.5" customHeight="1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</row>
    <row r="102" spans="1:96" ht="34.5" customHeight="1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</row>
    <row r="103" spans="1:96" ht="34.5" customHeight="1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</row>
    <row r="104" spans="1:96" ht="34.5" customHeight="1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</row>
    <row r="105" spans="1:96" ht="34.5" customHeight="1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</row>
    <row r="106" spans="1:96" ht="34.5" customHeight="1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</row>
    <row r="107" spans="1:96" ht="34.5" customHeight="1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</row>
    <row r="108" spans="1:96" ht="34.5" customHeight="1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</row>
    <row r="109" spans="1:96" ht="34.5" customHeight="1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</row>
    <row r="110" spans="1:96" ht="34.5" customHeight="1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</row>
    <row r="111" spans="1:96" ht="34.5" customHeight="1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</row>
    <row r="112" spans="1:96" ht="34.5" customHeight="1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</row>
    <row r="113" spans="1:96" ht="34.5" customHeight="1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</row>
    <row r="114" spans="1:96" ht="34.5" customHeight="1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</row>
    <row r="115" spans="1:96" ht="34.5" customHeight="1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</row>
    <row r="116" spans="1:96" ht="34.5" customHeight="1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</row>
    <row r="117" spans="1:96" ht="34.5" customHeight="1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</row>
    <row r="118" spans="1:96" ht="34.5" customHeight="1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</row>
    <row r="119" spans="1:96" ht="34.5" customHeight="1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</row>
    <row r="120" spans="1:96" ht="34.5" customHeight="1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</row>
    <row r="121" spans="1:96" ht="34.5" customHeight="1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</row>
    <row r="122" spans="1:96" ht="34.5" customHeight="1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</row>
    <row r="123" spans="1:96" ht="34.5" customHeight="1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</row>
    <row r="124" spans="1:96" ht="34.5" customHeight="1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</row>
    <row r="125" spans="1:96" ht="34.5" customHeight="1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</row>
    <row r="126" spans="1:96" ht="34.5" customHeight="1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6"/>
      <c r="CR126" s="96"/>
    </row>
    <row r="127" spans="1:96" ht="34.5" customHeight="1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/>
      <c r="CJ127" s="96"/>
      <c r="CK127" s="96"/>
      <c r="CL127" s="96"/>
      <c r="CM127" s="96"/>
      <c r="CN127" s="96"/>
      <c r="CO127" s="96"/>
      <c r="CP127" s="96"/>
      <c r="CQ127" s="96"/>
      <c r="CR127" s="96"/>
    </row>
    <row r="128" spans="1:96" ht="34.5" customHeight="1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  <c r="CG128" s="96"/>
      <c r="CH128" s="96"/>
      <c r="CI128" s="96"/>
      <c r="CJ128" s="96"/>
      <c r="CK128" s="96"/>
      <c r="CL128" s="96"/>
      <c r="CM128" s="96"/>
      <c r="CN128" s="96"/>
      <c r="CO128" s="96"/>
      <c r="CP128" s="96"/>
      <c r="CQ128" s="96"/>
      <c r="CR128" s="96"/>
    </row>
    <row r="129" spans="1:96" ht="34.5" customHeight="1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6"/>
      <c r="CR129" s="96"/>
    </row>
    <row r="130" spans="1:96" ht="34.5" customHeight="1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  <c r="CG130" s="96"/>
      <c r="CH130" s="96"/>
      <c r="CI130" s="96"/>
      <c r="CJ130" s="96"/>
      <c r="CK130" s="96"/>
      <c r="CL130" s="96"/>
      <c r="CM130" s="96"/>
      <c r="CN130" s="96"/>
      <c r="CO130" s="96"/>
      <c r="CP130" s="96"/>
      <c r="CQ130" s="96"/>
      <c r="CR130" s="96"/>
    </row>
    <row r="131" spans="1:96" ht="34.5" customHeight="1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/>
      <c r="CJ131" s="96"/>
      <c r="CK131" s="96"/>
      <c r="CL131" s="96"/>
      <c r="CM131" s="96"/>
      <c r="CN131" s="96"/>
      <c r="CO131" s="96"/>
      <c r="CP131" s="96"/>
      <c r="CQ131" s="96"/>
      <c r="CR131" s="96"/>
    </row>
    <row r="132" spans="1:96" ht="34.5" customHeight="1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  <c r="CG132" s="96"/>
      <c r="CH132" s="96"/>
      <c r="CI132" s="96"/>
      <c r="CJ132" s="96"/>
      <c r="CK132" s="96"/>
      <c r="CL132" s="96"/>
      <c r="CM132" s="96"/>
      <c r="CN132" s="96"/>
      <c r="CO132" s="96"/>
      <c r="CP132" s="96"/>
      <c r="CQ132" s="96"/>
      <c r="CR132" s="96"/>
    </row>
    <row r="133" spans="1:96" ht="34.5" customHeight="1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  <c r="BU133" s="96"/>
      <c r="BV133" s="96"/>
      <c r="BW133" s="96"/>
      <c r="BX133" s="96"/>
      <c r="BY133" s="96"/>
      <c r="BZ133" s="96"/>
      <c r="CA133" s="96"/>
      <c r="CB133" s="96"/>
      <c r="CC133" s="96"/>
      <c r="CD133" s="96"/>
      <c r="CE133" s="96"/>
      <c r="CF133" s="96"/>
      <c r="CG133" s="96"/>
      <c r="CH133" s="96"/>
      <c r="CI133" s="96"/>
      <c r="CJ133" s="96"/>
      <c r="CK133" s="96"/>
      <c r="CL133" s="96"/>
      <c r="CM133" s="96"/>
      <c r="CN133" s="96"/>
      <c r="CO133" s="96"/>
      <c r="CP133" s="96"/>
      <c r="CQ133" s="96"/>
      <c r="CR133" s="96"/>
    </row>
    <row r="134" spans="1:96" ht="34.5" customHeight="1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  <c r="BU134" s="96"/>
      <c r="BV134" s="96"/>
      <c r="BW134" s="96"/>
      <c r="BX134" s="96"/>
      <c r="BY134" s="96"/>
      <c r="BZ134" s="96"/>
      <c r="CA134" s="96"/>
      <c r="CB134" s="96"/>
      <c r="CC134" s="96"/>
      <c r="CD134" s="96"/>
      <c r="CE134" s="96"/>
      <c r="CF134" s="96"/>
      <c r="CG134" s="96"/>
      <c r="CH134" s="96"/>
      <c r="CI134" s="96"/>
      <c r="CJ134" s="96"/>
      <c r="CK134" s="96"/>
      <c r="CL134" s="96"/>
      <c r="CM134" s="96"/>
      <c r="CN134" s="96"/>
      <c r="CO134" s="96"/>
      <c r="CP134" s="96"/>
      <c r="CQ134" s="96"/>
      <c r="CR134" s="96"/>
    </row>
    <row r="135" spans="1:96" ht="34.5" customHeight="1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  <c r="BU135" s="96"/>
      <c r="BV135" s="96"/>
      <c r="BW135" s="96"/>
      <c r="BX135" s="96"/>
      <c r="BY135" s="96"/>
      <c r="BZ135" s="96"/>
      <c r="CA135" s="96"/>
      <c r="CB135" s="96"/>
      <c r="CC135" s="96"/>
      <c r="CD135" s="96"/>
      <c r="CE135" s="96"/>
      <c r="CF135" s="96"/>
      <c r="CG135" s="96"/>
      <c r="CH135" s="96"/>
      <c r="CI135" s="96"/>
      <c r="CJ135" s="96"/>
      <c r="CK135" s="96"/>
      <c r="CL135" s="96"/>
      <c r="CM135" s="96"/>
      <c r="CN135" s="96"/>
      <c r="CO135" s="96"/>
      <c r="CP135" s="96"/>
      <c r="CQ135" s="96"/>
      <c r="CR135" s="96"/>
    </row>
    <row r="136" spans="1:96" ht="34.5" customHeight="1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  <c r="BU136" s="96"/>
      <c r="BV136" s="96"/>
      <c r="BW136" s="96"/>
      <c r="BX136" s="96"/>
      <c r="BY136" s="96"/>
      <c r="BZ136" s="96"/>
      <c r="CA136" s="96"/>
      <c r="CB136" s="96"/>
      <c r="CC136" s="96"/>
      <c r="CD136" s="96"/>
      <c r="CE136" s="96"/>
      <c r="CF136" s="96"/>
      <c r="CG136" s="96"/>
      <c r="CH136" s="96"/>
      <c r="CI136" s="96"/>
      <c r="CJ136" s="96"/>
      <c r="CK136" s="96"/>
      <c r="CL136" s="96"/>
      <c r="CM136" s="96"/>
      <c r="CN136" s="96"/>
      <c r="CO136" s="96"/>
      <c r="CP136" s="96"/>
      <c r="CQ136" s="96"/>
      <c r="CR136" s="96"/>
    </row>
    <row r="137" spans="1:96" ht="34.5" customHeight="1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  <c r="BU137" s="96"/>
      <c r="BV137" s="96"/>
      <c r="BW137" s="96"/>
      <c r="BX137" s="96"/>
      <c r="BY137" s="96"/>
      <c r="BZ137" s="96"/>
      <c r="CA137" s="96"/>
      <c r="CB137" s="96"/>
      <c r="CC137" s="96"/>
      <c r="CD137" s="96"/>
      <c r="CE137" s="96"/>
      <c r="CF137" s="96"/>
      <c r="CG137" s="96"/>
      <c r="CH137" s="96"/>
      <c r="CI137" s="96"/>
      <c r="CJ137" s="96"/>
      <c r="CK137" s="96"/>
      <c r="CL137" s="96"/>
      <c r="CM137" s="96"/>
      <c r="CN137" s="96"/>
      <c r="CO137" s="96"/>
      <c r="CP137" s="96"/>
      <c r="CQ137" s="96"/>
      <c r="CR137" s="96"/>
    </row>
    <row r="138" spans="1:96" ht="34.5" customHeight="1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6"/>
      <c r="CM138" s="96"/>
      <c r="CN138" s="96"/>
      <c r="CO138" s="96"/>
      <c r="CP138" s="96"/>
      <c r="CQ138" s="96"/>
      <c r="CR138" s="96"/>
    </row>
    <row r="139" spans="1:96" ht="34.5" customHeight="1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6"/>
      <c r="BZ139" s="96"/>
      <c r="CA139" s="96"/>
      <c r="CB139" s="96"/>
      <c r="CC139" s="96"/>
      <c r="CD139" s="96"/>
      <c r="CE139" s="96"/>
      <c r="CF139" s="96"/>
      <c r="CG139" s="96"/>
      <c r="CH139" s="96"/>
      <c r="CI139" s="96"/>
      <c r="CJ139" s="96"/>
      <c r="CK139" s="96"/>
      <c r="CL139" s="96"/>
      <c r="CM139" s="96"/>
      <c r="CN139" s="96"/>
      <c r="CO139" s="96"/>
      <c r="CP139" s="96"/>
      <c r="CQ139" s="96"/>
      <c r="CR139" s="96"/>
    </row>
    <row r="140" spans="1:96" ht="34.5" customHeight="1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6"/>
      <c r="BZ140" s="96"/>
      <c r="CA140" s="96"/>
      <c r="CB140" s="96"/>
      <c r="CC140" s="96"/>
      <c r="CD140" s="96"/>
      <c r="CE140" s="96"/>
      <c r="CF140" s="96"/>
      <c r="CG140" s="96"/>
      <c r="CH140" s="96"/>
      <c r="CI140" s="96"/>
      <c r="CJ140" s="96"/>
      <c r="CK140" s="96"/>
      <c r="CL140" s="96"/>
      <c r="CM140" s="96"/>
      <c r="CN140" s="96"/>
      <c r="CO140" s="96"/>
      <c r="CP140" s="96"/>
      <c r="CQ140" s="96"/>
      <c r="CR140" s="96"/>
    </row>
    <row r="141" spans="1:96" ht="34.5" customHeight="1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  <c r="BU141" s="96"/>
      <c r="BV141" s="96"/>
      <c r="BW141" s="96"/>
      <c r="BX141" s="96"/>
      <c r="BY141" s="96"/>
      <c r="BZ141" s="96"/>
      <c r="CA141" s="96"/>
      <c r="CB141" s="96"/>
      <c r="CC141" s="96"/>
      <c r="CD141" s="96"/>
      <c r="CE141" s="96"/>
      <c r="CF141" s="96"/>
      <c r="CG141" s="96"/>
      <c r="CH141" s="96"/>
      <c r="CI141" s="96"/>
      <c r="CJ141" s="96"/>
      <c r="CK141" s="96"/>
      <c r="CL141" s="96"/>
      <c r="CM141" s="96"/>
      <c r="CN141" s="96"/>
      <c r="CO141" s="96"/>
      <c r="CP141" s="96"/>
      <c r="CQ141" s="96"/>
      <c r="CR141" s="96"/>
    </row>
    <row r="142" spans="1:96" ht="34.5" customHeight="1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  <c r="BU142" s="96"/>
      <c r="BV142" s="96"/>
      <c r="BW142" s="96"/>
      <c r="BX142" s="96"/>
      <c r="BY142" s="96"/>
      <c r="BZ142" s="96"/>
      <c r="CA142" s="96"/>
      <c r="CB142" s="96"/>
      <c r="CC142" s="96"/>
      <c r="CD142" s="96"/>
      <c r="CE142" s="96"/>
      <c r="CF142" s="96"/>
      <c r="CG142" s="96"/>
      <c r="CH142" s="96"/>
      <c r="CI142" s="96"/>
      <c r="CJ142" s="96"/>
      <c r="CK142" s="96"/>
      <c r="CL142" s="96"/>
      <c r="CM142" s="96"/>
      <c r="CN142" s="96"/>
      <c r="CO142" s="96"/>
      <c r="CP142" s="96"/>
      <c r="CQ142" s="96"/>
      <c r="CR142" s="96"/>
    </row>
    <row r="143" spans="1:96" ht="34.5" customHeight="1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6"/>
      <c r="CR143" s="96"/>
    </row>
    <row r="144" spans="1:96" ht="34.5" customHeight="1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  <c r="CG144" s="96"/>
      <c r="CH144" s="96"/>
      <c r="CI144" s="96"/>
      <c r="CJ144" s="96"/>
      <c r="CK144" s="96"/>
      <c r="CL144" s="96"/>
      <c r="CM144" s="96"/>
      <c r="CN144" s="96"/>
      <c r="CO144" s="96"/>
      <c r="CP144" s="96"/>
      <c r="CQ144" s="96"/>
      <c r="CR144" s="96"/>
    </row>
    <row r="145" spans="1:96" ht="34.5" customHeight="1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  <c r="CG145" s="96"/>
      <c r="CH145" s="96"/>
      <c r="CI145" s="96"/>
      <c r="CJ145" s="96"/>
      <c r="CK145" s="96"/>
      <c r="CL145" s="96"/>
      <c r="CM145" s="96"/>
      <c r="CN145" s="96"/>
      <c r="CO145" s="96"/>
      <c r="CP145" s="96"/>
      <c r="CQ145" s="96"/>
      <c r="CR145" s="96"/>
    </row>
    <row r="146" spans="1:96" ht="34.5" customHeight="1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  <c r="CG146" s="96"/>
      <c r="CH146" s="96"/>
      <c r="CI146" s="96"/>
      <c r="CJ146" s="96"/>
      <c r="CK146" s="96"/>
      <c r="CL146" s="96"/>
      <c r="CM146" s="96"/>
      <c r="CN146" s="96"/>
      <c r="CO146" s="96"/>
      <c r="CP146" s="96"/>
      <c r="CQ146" s="96"/>
      <c r="CR146" s="96"/>
    </row>
    <row r="147" spans="1:96" ht="34.5" customHeight="1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  <c r="CG147" s="96"/>
      <c r="CH147" s="96"/>
      <c r="CI147" s="96"/>
      <c r="CJ147" s="96"/>
      <c r="CK147" s="96"/>
      <c r="CL147" s="96"/>
      <c r="CM147" s="96"/>
      <c r="CN147" s="96"/>
      <c r="CO147" s="96"/>
      <c r="CP147" s="96"/>
      <c r="CQ147" s="96"/>
      <c r="CR147" s="96"/>
    </row>
    <row r="148" spans="1:96" ht="34.5" customHeight="1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6"/>
      <c r="CR148" s="96"/>
    </row>
    <row r="149" spans="1:96" ht="34.5" customHeight="1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6"/>
      <c r="CR149" s="96"/>
    </row>
    <row r="150" spans="1:96" ht="34.5" customHeight="1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6"/>
      <c r="BZ150" s="96"/>
      <c r="CA150" s="96"/>
      <c r="CB150" s="96"/>
      <c r="CC150" s="96"/>
      <c r="CD150" s="96"/>
      <c r="CE150" s="96"/>
      <c r="CF150" s="96"/>
      <c r="CG150" s="96"/>
      <c r="CH150" s="96"/>
      <c r="CI150" s="96"/>
      <c r="CJ150" s="96"/>
      <c r="CK150" s="96"/>
      <c r="CL150" s="96"/>
      <c r="CM150" s="96"/>
      <c r="CN150" s="96"/>
      <c r="CO150" s="96"/>
      <c r="CP150" s="96"/>
      <c r="CQ150" s="96"/>
      <c r="CR150" s="96"/>
    </row>
    <row r="151" spans="1:96" ht="34.5" customHeight="1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  <c r="CG151" s="96"/>
      <c r="CH151" s="96"/>
      <c r="CI151" s="96"/>
      <c r="CJ151" s="96"/>
      <c r="CK151" s="96"/>
      <c r="CL151" s="96"/>
      <c r="CM151" s="96"/>
      <c r="CN151" s="96"/>
      <c r="CO151" s="96"/>
      <c r="CP151" s="96"/>
      <c r="CQ151" s="96"/>
      <c r="CR151" s="96"/>
    </row>
    <row r="152" spans="1:96" ht="34.5" customHeight="1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6"/>
      <c r="CR152" s="96"/>
    </row>
    <row r="153" spans="1:96" ht="34.5" customHeight="1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  <c r="CG153" s="96"/>
      <c r="CH153" s="96"/>
      <c r="CI153" s="96"/>
      <c r="CJ153" s="96"/>
      <c r="CK153" s="96"/>
      <c r="CL153" s="96"/>
      <c r="CM153" s="96"/>
      <c r="CN153" s="96"/>
      <c r="CO153" s="96"/>
      <c r="CP153" s="96"/>
      <c r="CQ153" s="96"/>
      <c r="CR153" s="96"/>
    </row>
    <row r="154" spans="1:96" ht="34.5" customHeight="1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6"/>
      <c r="CR154" s="96"/>
    </row>
    <row r="155" spans="1:96" ht="34.5" customHeight="1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  <c r="CG155" s="96"/>
      <c r="CH155" s="96"/>
      <c r="CI155" s="96"/>
      <c r="CJ155" s="96"/>
      <c r="CK155" s="96"/>
      <c r="CL155" s="96"/>
      <c r="CM155" s="96"/>
      <c r="CN155" s="96"/>
      <c r="CO155" s="96"/>
      <c r="CP155" s="96"/>
      <c r="CQ155" s="96"/>
      <c r="CR155" s="96"/>
    </row>
    <row r="156" spans="1:96" ht="34.5" customHeight="1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6"/>
      <c r="BZ156" s="96"/>
      <c r="CA156" s="96"/>
      <c r="CB156" s="96"/>
      <c r="CC156" s="96"/>
      <c r="CD156" s="96"/>
      <c r="CE156" s="96"/>
      <c r="CF156" s="96"/>
      <c r="CG156" s="96"/>
      <c r="CH156" s="96"/>
      <c r="CI156" s="96"/>
      <c r="CJ156" s="96"/>
      <c r="CK156" s="96"/>
      <c r="CL156" s="96"/>
      <c r="CM156" s="96"/>
      <c r="CN156" s="96"/>
      <c r="CO156" s="96"/>
      <c r="CP156" s="96"/>
      <c r="CQ156" s="96"/>
      <c r="CR156" s="96"/>
    </row>
    <row r="157" spans="1:96" ht="34.5" customHeight="1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6"/>
      <c r="BY157" s="96"/>
      <c r="BZ157" s="96"/>
      <c r="CA157" s="96"/>
      <c r="CB157" s="96"/>
      <c r="CC157" s="96"/>
      <c r="CD157" s="96"/>
      <c r="CE157" s="96"/>
      <c r="CF157" s="96"/>
      <c r="CG157" s="96"/>
      <c r="CH157" s="96"/>
      <c r="CI157" s="96"/>
      <c r="CJ157" s="96"/>
      <c r="CK157" s="96"/>
      <c r="CL157" s="96"/>
      <c r="CM157" s="96"/>
      <c r="CN157" s="96"/>
      <c r="CO157" s="96"/>
      <c r="CP157" s="96"/>
      <c r="CQ157" s="96"/>
      <c r="CR157" s="96"/>
    </row>
    <row r="158" spans="1:96" ht="34.5" customHeight="1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6"/>
      <c r="BY158" s="96"/>
      <c r="BZ158" s="96"/>
      <c r="CA158" s="96"/>
      <c r="CB158" s="96"/>
      <c r="CC158" s="96"/>
      <c r="CD158" s="96"/>
      <c r="CE158" s="96"/>
      <c r="CF158" s="96"/>
      <c r="CG158" s="96"/>
      <c r="CH158" s="96"/>
      <c r="CI158" s="96"/>
      <c r="CJ158" s="96"/>
      <c r="CK158" s="96"/>
      <c r="CL158" s="96"/>
      <c r="CM158" s="96"/>
      <c r="CN158" s="96"/>
      <c r="CO158" s="96"/>
      <c r="CP158" s="96"/>
      <c r="CQ158" s="96"/>
      <c r="CR158" s="96"/>
    </row>
    <row r="159" spans="1:96" ht="34.5" customHeight="1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  <c r="CG159" s="96"/>
      <c r="CH159" s="96"/>
      <c r="CI159" s="96"/>
      <c r="CJ159" s="96"/>
      <c r="CK159" s="96"/>
      <c r="CL159" s="96"/>
      <c r="CM159" s="96"/>
      <c r="CN159" s="96"/>
      <c r="CO159" s="96"/>
      <c r="CP159" s="96"/>
      <c r="CQ159" s="96"/>
      <c r="CR159" s="96"/>
    </row>
    <row r="160" spans="1:96" ht="34.5" customHeight="1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  <c r="CG160" s="96"/>
      <c r="CH160" s="96"/>
      <c r="CI160" s="96"/>
      <c r="CJ160" s="96"/>
      <c r="CK160" s="96"/>
      <c r="CL160" s="96"/>
      <c r="CM160" s="96"/>
      <c r="CN160" s="96"/>
      <c r="CO160" s="96"/>
      <c r="CP160" s="96"/>
      <c r="CQ160" s="96"/>
      <c r="CR160" s="96"/>
    </row>
    <row r="161" spans="1:96" ht="34.5" customHeight="1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  <c r="CG161" s="96"/>
      <c r="CH161" s="96"/>
      <c r="CI161" s="96"/>
      <c r="CJ161" s="96"/>
      <c r="CK161" s="96"/>
      <c r="CL161" s="96"/>
      <c r="CM161" s="96"/>
      <c r="CN161" s="96"/>
      <c r="CO161" s="96"/>
      <c r="CP161" s="96"/>
      <c r="CQ161" s="96"/>
      <c r="CR161" s="96"/>
    </row>
    <row r="162" spans="1:96" ht="34.5" customHeight="1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  <c r="CG162" s="96"/>
      <c r="CH162" s="96"/>
      <c r="CI162" s="96"/>
      <c r="CJ162" s="96"/>
      <c r="CK162" s="96"/>
      <c r="CL162" s="96"/>
      <c r="CM162" s="96"/>
      <c r="CN162" s="96"/>
      <c r="CO162" s="96"/>
      <c r="CP162" s="96"/>
      <c r="CQ162" s="96"/>
      <c r="CR162" s="96"/>
    </row>
    <row r="163" spans="1:96" ht="34.5" customHeight="1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  <c r="CG163" s="96"/>
      <c r="CH163" s="96"/>
      <c r="CI163" s="96"/>
      <c r="CJ163" s="96"/>
      <c r="CK163" s="96"/>
      <c r="CL163" s="96"/>
      <c r="CM163" s="96"/>
      <c r="CN163" s="96"/>
      <c r="CO163" s="96"/>
      <c r="CP163" s="96"/>
      <c r="CQ163" s="96"/>
      <c r="CR163" s="96"/>
    </row>
    <row r="164" spans="1:96" ht="34.5" customHeight="1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  <c r="CG164" s="96"/>
      <c r="CH164" s="96"/>
      <c r="CI164" s="96"/>
      <c r="CJ164" s="96"/>
      <c r="CK164" s="96"/>
      <c r="CL164" s="96"/>
      <c r="CM164" s="96"/>
      <c r="CN164" s="96"/>
      <c r="CO164" s="96"/>
      <c r="CP164" s="96"/>
      <c r="CQ164" s="96"/>
      <c r="CR164" s="96"/>
    </row>
    <row r="165" spans="1:96" ht="34.5" customHeight="1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6"/>
      <c r="CR165" s="96"/>
    </row>
    <row r="166" spans="1:96" ht="34.5" customHeight="1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6"/>
      <c r="CR166" s="96"/>
    </row>
    <row r="167" spans="1:96" ht="34.5" customHeight="1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6"/>
      <c r="BY167" s="96"/>
      <c r="BZ167" s="96"/>
      <c r="CA167" s="96"/>
      <c r="CB167" s="96"/>
      <c r="CC167" s="96"/>
      <c r="CD167" s="96"/>
      <c r="CE167" s="96"/>
      <c r="CF167" s="96"/>
      <c r="CG167" s="96"/>
      <c r="CH167" s="96"/>
      <c r="CI167" s="96"/>
      <c r="CJ167" s="96"/>
      <c r="CK167" s="96"/>
      <c r="CL167" s="96"/>
      <c r="CM167" s="96"/>
      <c r="CN167" s="96"/>
      <c r="CO167" s="96"/>
      <c r="CP167" s="96"/>
      <c r="CQ167" s="96"/>
      <c r="CR167" s="96"/>
    </row>
    <row r="168" spans="1:96" ht="34.5" customHeight="1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6"/>
      <c r="BY168" s="96"/>
      <c r="BZ168" s="96"/>
      <c r="CA168" s="96"/>
      <c r="CB168" s="96"/>
      <c r="CC168" s="96"/>
      <c r="CD168" s="96"/>
      <c r="CE168" s="96"/>
      <c r="CF168" s="96"/>
      <c r="CG168" s="96"/>
      <c r="CH168" s="96"/>
      <c r="CI168" s="96"/>
      <c r="CJ168" s="96"/>
      <c r="CK168" s="96"/>
      <c r="CL168" s="96"/>
      <c r="CM168" s="96"/>
      <c r="CN168" s="96"/>
      <c r="CO168" s="96"/>
      <c r="CP168" s="96"/>
      <c r="CQ168" s="96"/>
      <c r="CR168" s="96"/>
    </row>
    <row r="169" spans="1:96" ht="34.5" customHeight="1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6"/>
      <c r="BY169" s="96"/>
      <c r="BZ169" s="96"/>
      <c r="CA169" s="96"/>
      <c r="CB169" s="96"/>
      <c r="CC169" s="96"/>
      <c r="CD169" s="96"/>
      <c r="CE169" s="96"/>
      <c r="CF169" s="96"/>
      <c r="CG169" s="96"/>
      <c r="CH169" s="96"/>
      <c r="CI169" s="96"/>
      <c r="CJ169" s="96"/>
      <c r="CK169" s="96"/>
      <c r="CL169" s="96"/>
      <c r="CM169" s="96"/>
      <c r="CN169" s="96"/>
      <c r="CO169" s="96"/>
      <c r="CP169" s="96"/>
      <c r="CQ169" s="96"/>
      <c r="CR169" s="96"/>
    </row>
    <row r="170" spans="1:96" ht="34.5" customHeight="1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6"/>
      <c r="BZ170" s="96"/>
      <c r="CA170" s="96"/>
      <c r="CB170" s="96"/>
      <c r="CC170" s="96"/>
      <c r="CD170" s="96"/>
      <c r="CE170" s="96"/>
      <c r="CF170" s="96"/>
      <c r="CG170" s="96"/>
      <c r="CH170" s="96"/>
      <c r="CI170" s="96"/>
      <c r="CJ170" s="96"/>
      <c r="CK170" s="96"/>
      <c r="CL170" s="96"/>
      <c r="CM170" s="96"/>
      <c r="CN170" s="96"/>
      <c r="CO170" s="96"/>
      <c r="CP170" s="96"/>
      <c r="CQ170" s="96"/>
      <c r="CR170" s="96"/>
    </row>
    <row r="171" spans="1:96" ht="34.5" customHeight="1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</row>
    <row r="172" spans="1:96" ht="34.5" customHeight="1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</row>
    <row r="173" spans="1:96" ht="34.5" customHeight="1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</row>
    <row r="174" spans="1:96" ht="34.5" customHeight="1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6"/>
      <c r="BZ174" s="96"/>
      <c r="CA174" s="96"/>
      <c r="CB174" s="96"/>
      <c r="CC174" s="96"/>
      <c r="CD174" s="96"/>
      <c r="CE174" s="96"/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6"/>
      <c r="CR174" s="96"/>
    </row>
    <row r="175" spans="1:96" ht="34.5" customHeight="1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</row>
    <row r="176" spans="1:96" ht="34.5" customHeight="1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  <c r="CG176" s="96"/>
      <c r="CH176" s="96"/>
      <c r="CI176" s="96"/>
      <c r="CJ176" s="96"/>
      <c r="CK176" s="96"/>
      <c r="CL176" s="96"/>
      <c r="CM176" s="96"/>
      <c r="CN176" s="96"/>
      <c r="CO176" s="96"/>
      <c r="CP176" s="96"/>
      <c r="CQ176" s="96"/>
      <c r="CR176" s="96"/>
    </row>
    <row r="177" spans="1:96" ht="34.5" customHeight="1">
      <c r="A177" s="96"/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  <c r="CG177" s="96"/>
      <c r="CH177" s="96"/>
      <c r="CI177" s="96"/>
      <c r="CJ177" s="96"/>
      <c r="CK177" s="96"/>
      <c r="CL177" s="96"/>
      <c r="CM177" s="96"/>
      <c r="CN177" s="96"/>
      <c r="CO177" s="96"/>
      <c r="CP177" s="96"/>
      <c r="CQ177" s="96"/>
      <c r="CR177" s="96"/>
    </row>
    <row r="178" spans="1:96" ht="34.5" customHeight="1">
      <c r="A178" s="96"/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6"/>
      <c r="BZ178" s="96"/>
      <c r="CA178" s="96"/>
      <c r="CB178" s="96"/>
      <c r="CC178" s="96"/>
      <c r="CD178" s="96"/>
      <c r="CE178" s="96"/>
      <c r="CF178" s="96"/>
      <c r="CG178" s="96"/>
      <c r="CH178" s="96"/>
      <c r="CI178" s="96"/>
      <c r="CJ178" s="96"/>
      <c r="CK178" s="96"/>
      <c r="CL178" s="96"/>
      <c r="CM178" s="96"/>
      <c r="CN178" s="96"/>
      <c r="CO178" s="96"/>
      <c r="CP178" s="96"/>
      <c r="CQ178" s="96"/>
      <c r="CR178" s="96"/>
    </row>
    <row r="179" spans="1:96" ht="34.5" customHeight="1">
      <c r="A179" s="96"/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  <c r="CG179" s="96"/>
      <c r="CH179" s="96"/>
      <c r="CI179" s="96"/>
      <c r="CJ179" s="96"/>
      <c r="CK179" s="96"/>
      <c r="CL179" s="96"/>
      <c r="CM179" s="96"/>
      <c r="CN179" s="96"/>
      <c r="CO179" s="96"/>
      <c r="CP179" s="96"/>
      <c r="CQ179" s="96"/>
      <c r="CR179" s="96"/>
    </row>
    <row r="180" spans="1:96" ht="34.5" customHeight="1">
      <c r="A180" s="96"/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</row>
    <row r="181" spans="1:96" ht="34.5" customHeight="1">
      <c r="A181" s="96"/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6"/>
      <c r="BY181" s="96"/>
      <c r="BZ181" s="96"/>
      <c r="CA181" s="96"/>
      <c r="CB181" s="96"/>
      <c r="CC181" s="96"/>
      <c r="CD181" s="96"/>
      <c r="CE181" s="96"/>
      <c r="CF181" s="96"/>
      <c r="CG181" s="96"/>
      <c r="CH181" s="96"/>
      <c r="CI181" s="96"/>
      <c r="CJ181" s="96"/>
      <c r="CK181" s="96"/>
      <c r="CL181" s="96"/>
      <c r="CM181" s="96"/>
      <c r="CN181" s="96"/>
      <c r="CO181" s="96"/>
      <c r="CP181" s="96"/>
      <c r="CQ181" s="96"/>
      <c r="CR181" s="96"/>
    </row>
    <row r="182" spans="1:96" ht="34.5" customHeight="1">
      <c r="A182" s="96"/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6"/>
      <c r="BZ182" s="96"/>
      <c r="CA182" s="96"/>
      <c r="CB182" s="96"/>
      <c r="CC182" s="96"/>
      <c r="CD182" s="96"/>
      <c r="CE182" s="96"/>
      <c r="CF182" s="96"/>
      <c r="CG182" s="96"/>
      <c r="CH182" s="96"/>
      <c r="CI182" s="96"/>
      <c r="CJ182" s="96"/>
      <c r="CK182" s="96"/>
      <c r="CL182" s="96"/>
      <c r="CM182" s="96"/>
      <c r="CN182" s="96"/>
      <c r="CO182" s="96"/>
      <c r="CP182" s="96"/>
      <c r="CQ182" s="96"/>
      <c r="CR182" s="96"/>
    </row>
    <row r="183" spans="1:96" ht="34.5" customHeight="1">
      <c r="A183" s="96"/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6"/>
      <c r="CM183" s="96"/>
      <c r="CN183" s="96"/>
      <c r="CO183" s="96"/>
      <c r="CP183" s="96"/>
      <c r="CQ183" s="96"/>
      <c r="CR183" s="96"/>
    </row>
    <row r="184" spans="1:96" ht="34.5" customHeight="1">
      <c r="A184" s="96"/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  <c r="CG184" s="96"/>
      <c r="CH184" s="96"/>
      <c r="CI184" s="96"/>
      <c r="CJ184" s="96"/>
      <c r="CK184" s="96"/>
      <c r="CL184" s="96"/>
      <c r="CM184" s="96"/>
      <c r="CN184" s="96"/>
      <c r="CO184" s="96"/>
      <c r="CP184" s="96"/>
      <c r="CQ184" s="96"/>
      <c r="CR184" s="96"/>
    </row>
    <row r="185" spans="1:96" ht="34.5" customHeight="1">
      <c r="A185" s="96"/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  <c r="CG185" s="96"/>
      <c r="CH185" s="96"/>
      <c r="CI185" s="96"/>
      <c r="CJ185" s="96"/>
      <c r="CK185" s="96"/>
      <c r="CL185" s="96"/>
      <c r="CM185" s="96"/>
      <c r="CN185" s="96"/>
      <c r="CO185" s="96"/>
      <c r="CP185" s="96"/>
      <c r="CQ185" s="96"/>
      <c r="CR185" s="96"/>
    </row>
    <row r="186" spans="1:96" ht="34.5" customHeight="1">
      <c r="A186" s="96"/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  <c r="CG186" s="96"/>
      <c r="CH186" s="96"/>
      <c r="CI186" s="96"/>
      <c r="CJ186" s="96"/>
      <c r="CK186" s="96"/>
      <c r="CL186" s="96"/>
      <c r="CM186" s="96"/>
      <c r="CN186" s="96"/>
      <c r="CO186" s="96"/>
      <c r="CP186" s="96"/>
      <c r="CQ186" s="96"/>
      <c r="CR186" s="96"/>
    </row>
    <row r="187" spans="1:96" ht="34.5" customHeight="1">
      <c r="A187" s="96"/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  <c r="CG187" s="96"/>
      <c r="CH187" s="96"/>
      <c r="CI187" s="96"/>
      <c r="CJ187" s="96"/>
      <c r="CK187" s="96"/>
      <c r="CL187" s="96"/>
      <c r="CM187" s="96"/>
      <c r="CN187" s="96"/>
      <c r="CO187" s="96"/>
      <c r="CP187" s="96"/>
      <c r="CQ187" s="96"/>
      <c r="CR187" s="96"/>
    </row>
    <row r="188" spans="1:96" ht="34.5" customHeight="1">
      <c r="A188" s="96"/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  <c r="CG188" s="96"/>
      <c r="CH188" s="96"/>
      <c r="CI188" s="96"/>
      <c r="CJ188" s="96"/>
      <c r="CK188" s="96"/>
      <c r="CL188" s="96"/>
      <c r="CM188" s="96"/>
      <c r="CN188" s="96"/>
      <c r="CO188" s="96"/>
      <c r="CP188" s="96"/>
      <c r="CQ188" s="96"/>
      <c r="CR188" s="96"/>
    </row>
    <row r="189" spans="1:96" ht="34.5" customHeight="1">
      <c r="A189" s="96"/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96"/>
      <c r="CJ189" s="96"/>
      <c r="CK189" s="96"/>
      <c r="CL189" s="96"/>
      <c r="CM189" s="96"/>
      <c r="CN189" s="96"/>
      <c r="CO189" s="96"/>
      <c r="CP189" s="96"/>
      <c r="CQ189" s="96"/>
      <c r="CR189" s="96"/>
    </row>
    <row r="190" spans="1:96" ht="34.5" customHeight="1">
      <c r="A190" s="96"/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96"/>
      <c r="CJ190" s="96"/>
      <c r="CK190" s="96"/>
      <c r="CL190" s="96"/>
      <c r="CM190" s="96"/>
      <c r="CN190" s="96"/>
      <c r="CO190" s="96"/>
      <c r="CP190" s="96"/>
      <c r="CQ190" s="96"/>
      <c r="CR190" s="96"/>
    </row>
    <row r="191" spans="1:96" ht="34.5" customHeight="1">
      <c r="A191" s="96"/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</row>
    <row r="192" spans="1:96" ht="34.5" customHeight="1">
      <c r="A192" s="96"/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  <c r="CG192" s="96"/>
      <c r="CH192" s="96"/>
      <c r="CI192" s="96"/>
      <c r="CJ192" s="96"/>
      <c r="CK192" s="96"/>
      <c r="CL192" s="96"/>
      <c r="CM192" s="96"/>
      <c r="CN192" s="96"/>
      <c r="CO192" s="96"/>
      <c r="CP192" s="96"/>
      <c r="CQ192" s="96"/>
      <c r="CR192" s="96"/>
    </row>
    <row r="193" spans="1:96" ht="34.5" customHeight="1">
      <c r="A193" s="96"/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  <c r="CG193" s="96"/>
      <c r="CH193" s="96"/>
      <c r="CI193" s="96"/>
      <c r="CJ193" s="96"/>
      <c r="CK193" s="96"/>
      <c r="CL193" s="96"/>
      <c r="CM193" s="96"/>
      <c r="CN193" s="96"/>
      <c r="CO193" s="96"/>
      <c r="CP193" s="96"/>
      <c r="CQ193" s="96"/>
      <c r="CR193" s="96"/>
    </row>
    <row r="194" spans="1:96" ht="34.5" customHeight="1">
      <c r="A194" s="96"/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</row>
    <row r="195" spans="1:96" ht="34.5" customHeight="1">
      <c r="A195" s="96"/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96"/>
      <c r="CJ195" s="96"/>
      <c r="CK195" s="96"/>
      <c r="CL195" s="96"/>
      <c r="CM195" s="96"/>
      <c r="CN195" s="96"/>
      <c r="CO195" s="96"/>
      <c r="CP195" s="96"/>
      <c r="CQ195" s="96"/>
      <c r="CR195" s="96"/>
    </row>
    <row r="196" spans="1:96" ht="34.5" customHeight="1">
      <c r="A196" s="96"/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  <c r="CG196" s="96"/>
      <c r="CH196" s="96"/>
      <c r="CI196" s="96"/>
      <c r="CJ196" s="96"/>
      <c r="CK196" s="96"/>
      <c r="CL196" s="96"/>
      <c r="CM196" s="96"/>
      <c r="CN196" s="96"/>
      <c r="CO196" s="96"/>
      <c r="CP196" s="96"/>
      <c r="CQ196" s="96"/>
      <c r="CR196" s="96"/>
    </row>
    <row r="197" spans="1:96" ht="34.5" customHeight="1">
      <c r="A197" s="96"/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  <c r="BU197" s="96"/>
      <c r="BV197" s="96"/>
      <c r="BW197" s="96"/>
      <c r="BX197" s="96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96"/>
      <c r="CJ197" s="96"/>
      <c r="CK197" s="96"/>
      <c r="CL197" s="96"/>
      <c r="CM197" s="96"/>
      <c r="CN197" s="96"/>
      <c r="CO197" s="96"/>
      <c r="CP197" s="96"/>
      <c r="CQ197" s="96"/>
      <c r="CR197" s="96"/>
    </row>
    <row r="198" spans="1:96" ht="34.5" customHeight="1">
      <c r="A198" s="96"/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  <c r="BU198" s="96"/>
      <c r="BV198" s="96"/>
      <c r="BW198" s="96"/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96"/>
      <c r="CJ198" s="96"/>
      <c r="CK198" s="96"/>
      <c r="CL198" s="96"/>
      <c r="CM198" s="96"/>
      <c r="CN198" s="96"/>
      <c r="CO198" s="96"/>
      <c r="CP198" s="96"/>
      <c r="CQ198" s="96"/>
      <c r="CR198" s="96"/>
    </row>
    <row r="199" spans="1:96" ht="34.5" customHeight="1">
      <c r="A199" s="96"/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96"/>
      <c r="CJ199" s="96"/>
      <c r="CK199" s="96"/>
      <c r="CL199" s="96"/>
      <c r="CM199" s="96"/>
      <c r="CN199" s="96"/>
      <c r="CO199" s="96"/>
      <c r="CP199" s="96"/>
      <c r="CQ199" s="96"/>
      <c r="CR199" s="96"/>
    </row>
    <row r="200" spans="1:96" ht="34.5" customHeight="1">
      <c r="A200" s="96"/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96"/>
      <c r="CJ200" s="96"/>
      <c r="CK200" s="96"/>
      <c r="CL200" s="96"/>
      <c r="CM200" s="96"/>
      <c r="CN200" s="96"/>
      <c r="CO200" s="96"/>
      <c r="CP200" s="96"/>
      <c r="CQ200" s="96"/>
      <c r="CR200" s="96"/>
    </row>
    <row r="201" spans="1:96" ht="34.5" customHeight="1">
      <c r="A201" s="96"/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</row>
    <row r="202" spans="1:96" ht="34.5" customHeight="1">
      <c r="A202" s="96"/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  <c r="CG202" s="96"/>
      <c r="CH202" s="96"/>
      <c r="CI202" s="96"/>
      <c r="CJ202" s="96"/>
      <c r="CK202" s="96"/>
      <c r="CL202" s="96"/>
      <c r="CM202" s="96"/>
      <c r="CN202" s="96"/>
      <c r="CO202" s="96"/>
      <c r="CP202" s="96"/>
      <c r="CQ202" s="96"/>
      <c r="CR202" s="96"/>
    </row>
    <row r="203" spans="1:96" ht="34.5" customHeight="1">
      <c r="A203" s="96"/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96"/>
      <c r="CJ203" s="96"/>
      <c r="CK203" s="96"/>
      <c r="CL203" s="96"/>
      <c r="CM203" s="96"/>
      <c r="CN203" s="96"/>
      <c r="CO203" s="96"/>
      <c r="CP203" s="96"/>
      <c r="CQ203" s="96"/>
      <c r="CR203" s="96"/>
    </row>
    <row r="204" spans="1:96" ht="34.5" customHeight="1">
      <c r="A204" s="96"/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96"/>
      <c r="CJ204" s="96"/>
      <c r="CK204" s="96"/>
      <c r="CL204" s="96"/>
      <c r="CM204" s="96"/>
      <c r="CN204" s="96"/>
      <c r="CO204" s="96"/>
      <c r="CP204" s="96"/>
      <c r="CQ204" s="96"/>
      <c r="CR204" s="96"/>
    </row>
    <row r="205" spans="1:96" ht="34.5" customHeight="1">
      <c r="A205" s="96"/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  <c r="BU205" s="96"/>
      <c r="BV205" s="96"/>
      <c r="BW205" s="96"/>
      <c r="BX205" s="96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96"/>
      <c r="CJ205" s="96"/>
      <c r="CK205" s="96"/>
      <c r="CL205" s="96"/>
      <c r="CM205" s="96"/>
      <c r="CN205" s="96"/>
      <c r="CO205" s="96"/>
      <c r="CP205" s="96"/>
      <c r="CQ205" s="96"/>
      <c r="CR205" s="96"/>
    </row>
    <row r="206" spans="1:96" ht="34.5" customHeight="1">
      <c r="A206" s="96"/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96"/>
      <c r="CJ206" s="96"/>
      <c r="CK206" s="96"/>
      <c r="CL206" s="96"/>
      <c r="CM206" s="96"/>
      <c r="CN206" s="96"/>
      <c r="CO206" s="96"/>
      <c r="CP206" s="96"/>
      <c r="CQ206" s="96"/>
      <c r="CR206" s="96"/>
    </row>
    <row r="207" spans="1:96" ht="34.5" customHeight="1">
      <c r="A207" s="96"/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</row>
    <row r="208" spans="1:96" ht="34.5" customHeight="1">
      <c r="A208" s="96"/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  <c r="CG208" s="96"/>
      <c r="CH208" s="96"/>
      <c r="CI208" s="96"/>
      <c r="CJ208" s="96"/>
      <c r="CK208" s="96"/>
      <c r="CL208" s="96"/>
      <c r="CM208" s="96"/>
      <c r="CN208" s="96"/>
      <c r="CO208" s="96"/>
      <c r="CP208" s="96"/>
      <c r="CQ208" s="96"/>
      <c r="CR208" s="96"/>
    </row>
    <row r="209" spans="1:96" ht="34.5" customHeight="1">
      <c r="A209" s="96"/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  <c r="CG209" s="96"/>
      <c r="CH209" s="96"/>
      <c r="CI209" s="96"/>
      <c r="CJ209" s="96"/>
      <c r="CK209" s="96"/>
      <c r="CL209" s="96"/>
      <c r="CM209" s="96"/>
      <c r="CN209" s="96"/>
      <c r="CO209" s="96"/>
      <c r="CP209" s="96"/>
      <c r="CQ209" s="96"/>
      <c r="CR209" s="96"/>
    </row>
    <row r="210" spans="1:96" ht="34.5" customHeight="1">
      <c r="A210" s="96"/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</row>
    <row r="211" spans="1:96" ht="34.5" customHeight="1">
      <c r="A211" s="96"/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96"/>
      <c r="CJ211" s="96"/>
      <c r="CK211" s="96"/>
      <c r="CL211" s="96"/>
      <c r="CM211" s="96"/>
      <c r="CN211" s="96"/>
      <c r="CO211" s="96"/>
      <c r="CP211" s="96"/>
      <c r="CQ211" s="96"/>
      <c r="CR211" s="96"/>
    </row>
    <row r="212" spans="1:96" ht="34.5" customHeight="1">
      <c r="A212" s="96"/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96"/>
      <c r="CJ212" s="96"/>
      <c r="CK212" s="96"/>
      <c r="CL212" s="96"/>
      <c r="CM212" s="96"/>
      <c r="CN212" s="96"/>
      <c r="CO212" s="96"/>
      <c r="CP212" s="96"/>
      <c r="CQ212" s="96"/>
      <c r="CR212" s="96"/>
    </row>
    <row r="213" spans="1:96" ht="34.5" customHeight="1">
      <c r="A213" s="96"/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96"/>
      <c r="CJ213" s="96"/>
      <c r="CK213" s="96"/>
      <c r="CL213" s="96"/>
      <c r="CM213" s="96"/>
      <c r="CN213" s="96"/>
      <c r="CO213" s="96"/>
      <c r="CP213" s="96"/>
      <c r="CQ213" s="96"/>
      <c r="CR213" s="96"/>
    </row>
    <row r="214" spans="1:96" ht="34.5" customHeight="1">
      <c r="A214" s="96"/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96"/>
      <c r="CJ214" s="96"/>
      <c r="CK214" s="96"/>
      <c r="CL214" s="96"/>
      <c r="CM214" s="96"/>
      <c r="CN214" s="96"/>
      <c r="CO214" s="96"/>
      <c r="CP214" s="96"/>
      <c r="CQ214" s="96"/>
      <c r="CR214" s="96"/>
    </row>
    <row r="215" spans="1:96" ht="34.5" customHeight="1">
      <c r="A215" s="96"/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96"/>
      <c r="CJ215" s="96"/>
      <c r="CK215" s="96"/>
      <c r="CL215" s="96"/>
      <c r="CM215" s="96"/>
      <c r="CN215" s="96"/>
      <c r="CO215" s="96"/>
      <c r="CP215" s="96"/>
      <c r="CQ215" s="96"/>
      <c r="CR215" s="96"/>
    </row>
    <row r="216" spans="1:96" ht="34.5" customHeight="1">
      <c r="A216" s="96"/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96"/>
      <c r="CJ216" s="96"/>
      <c r="CK216" s="96"/>
      <c r="CL216" s="96"/>
      <c r="CM216" s="96"/>
      <c r="CN216" s="96"/>
      <c r="CO216" s="96"/>
      <c r="CP216" s="96"/>
      <c r="CQ216" s="96"/>
      <c r="CR216" s="96"/>
    </row>
    <row r="217" spans="1:96" ht="34.5" customHeight="1">
      <c r="A217" s="96"/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96"/>
      <c r="CJ217" s="96"/>
      <c r="CK217" s="96"/>
      <c r="CL217" s="96"/>
      <c r="CM217" s="96"/>
      <c r="CN217" s="96"/>
      <c r="CO217" s="96"/>
      <c r="CP217" s="96"/>
      <c r="CQ217" s="96"/>
      <c r="CR217" s="96"/>
    </row>
    <row r="218" spans="1:96" ht="34.5" customHeight="1">
      <c r="A218" s="96"/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  <c r="BU218" s="96"/>
      <c r="BV218" s="96"/>
      <c r="BW218" s="96"/>
      <c r="BX218" s="96"/>
      <c r="BY218" s="96"/>
      <c r="BZ218" s="96"/>
      <c r="CA218" s="96"/>
      <c r="CB218" s="96"/>
      <c r="CC218" s="96"/>
      <c r="CD218" s="96"/>
      <c r="CE218" s="96"/>
      <c r="CF218" s="96"/>
      <c r="CG218" s="96"/>
      <c r="CH218" s="96"/>
      <c r="CI218" s="96"/>
      <c r="CJ218" s="96"/>
      <c r="CK218" s="96"/>
      <c r="CL218" s="96"/>
      <c r="CM218" s="96"/>
      <c r="CN218" s="96"/>
      <c r="CO218" s="96"/>
      <c r="CP218" s="96"/>
      <c r="CQ218" s="96"/>
      <c r="CR218" s="96"/>
    </row>
    <row r="219" spans="1:96" ht="34.5" customHeight="1">
      <c r="A219" s="96"/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96"/>
      <c r="BY219" s="96"/>
      <c r="BZ219" s="96"/>
      <c r="CA219" s="96"/>
      <c r="CB219" s="96"/>
      <c r="CC219" s="96"/>
      <c r="CD219" s="96"/>
      <c r="CE219" s="96"/>
      <c r="CF219" s="96"/>
      <c r="CG219" s="96"/>
      <c r="CH219" s="96"/>
      <c r="CI219" s="96"/>
      <c r="CJ219" s="96"/>
      <c r="CK219" s="96"/>
      <c r="CL219" s="96"/>
      <c r="CM219" s="96"/>
      <c r="CN219" s="96"/>
      <c r="CO219" s="96"/>
      <c r="CP219" s="96"/>
      <c r="CQ219" s="96"/>
      <c r="CR219" s="96"/>
    </row>
    <row r="220" spans="1:96" ht="34.5" customHeight="1">
      <c r="A220" s="96"/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96"/>
      <c r="CJ220" s="96"/>
      <c r="CK220" s="96"/>
      <c r="CL220" s="96"/>
      <c r="CM220" s="96"/>
      <c r="CN220" s="96"/>
      <c r="CO220" s="96"/>
      <c r="CP220" s="96"/>
      <c r="CQ220" s="96"/>
      <c r="CR220" s="96"/>
    </row>
    <row r="221" spans="1:96" ht="34.5" customHeight="1">
      <c r="A221" s="96"/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  <c r="CG221" s="96"/>
      <c r="CH221" s="96"/>
      <c r="CI221" s="96"/>
      <c r="CJ221" s="96"/>
      <c r="CK221" s="96"/>
      <c r="CL221" s="96"/>
      <c r="CM221" s="96"/>
      <c r="CN221" s="96"/>
      <c r="CO221" s="96"/>
      <c r="CP221" s="96"/>
      <c r="CQ221" s="96"/>
      <c r="CR221" s="96"/>
    </row>
    <row r="222" spans="1:96" ht="34.5" customHeight="1">
      <c r="A222" s="96"/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96"/>
      <c r="CJ222" s="96"/>
      <c r="CK222" s="96"/>
      <c r="CL222" s="96"/>
      <c r="CM222" s="96"/>
      <c r="CN222" s="96"/>
      <c r="CO222" s="96"/>
      <c r="CP222" s="96"/>
      <c r="CQ222" s="96"/>
      <c r="CR222" s="96"/>
    </row>
    <row r="223" spans="1:96" ht="34.5" customHeight="1">
      <c r="A223" s="96"/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96"/>
      <c r="CJ223" s="96"/>
      <c r="CK223" s="96"/>
      <c r="CL223" s="96"/>
      <c r="CM223" s="96"/>
      <c r="CN223" s="96"/>
      <c r="CO223" s="96"/>
      <c r="CP223" s="96"/>
      <c r="CQ223" s="96"/>
      <c r="CR223" s="96"/>
    </row>
    <row r="224" spans="1:96" ht="34.5" customHeight="1">
      <c r="A224" s="96"/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  <c r="CG224" s="96"/>
      <c r="CH224" s="96"/>
      <c r="CI224" s="96"/>
      <c r="CJ224" s="96"/>
      <c r="CK224" s="96"/>
      <c r="CL224" s="96"/>
      <c r="CM224" s="96"/>
      <c r="CN224" s="96"/>
      <c r="CO224" s="96"/>
      <c r="CP224" s="96"/>
      <c r="CQ224" s="96"/>
      <c r="CR224" s="96"/>
    </row>
    <row r="225" spans="1:96" ht="34.5" customHeight="1">
      <c r="A225" s="96"/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  <c r="BU225" s="96"/>
      <c r="BV225" s="96"/>
      <c r="BW225" s="96"/>
      <c r="BX225" s="96"/>
      <c r="BY225" s="96"/>
      <c r="BZ225" s="96"/>
      <c r="CA225" s="96"/>
      <c r="CB225" s="96"/>
      <c r="CC225" s="96"/>
      <c r="CD225" s="96"/>
      <c r="CE225" s="96"/>
      <c r="CF225" s="96"/>
      <c r="CG225" s="96"/>
      <c r="CH225" s="96"/>
      <c r="CI225" s="96"/>
      <c r="CJ225" s="96"/>
      <c r="CK225" s="96"/>
      <c r="CL225" s="96"/>
      <c r="CM225" s="96"/>
      <c r="CN225" s="96"/>
      <c r="CO225" s="96"/>
      <c r="CP225" s="96"/>
      <c r="CQ225" s="96"/>
      <c r="CR225" s="96"/>
    </row>
    <row r="226" spans="1:96" ht="34.5" customHeight="1">
      <c r="A226" s="96"/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96"/>
      <c r="BO226" s="96"/>
      <c r="BP226" s="96"/>
      <c r="BQ226" s="96"/>
      <c r="BR226" s="96"/>
      <c r="BS226" s="96"/>
      <c r="BT226" s="96"/>
      <c r="BU226" s="96"/>
      <c r="BV226" s="96"/>
      <c r="BW226" s="96"/>
      <c r="BX226" s="96"/>
      <c r="BY226" s="96"/>
      <c r="BZ226" s="96"/>
      <c r="CA226" s="96"/>
      <c r="CB226" s="96"/>
      <c r="CC226" s="96"/>
      <c r="CD226" s="96"/>
      <c r="CE226" s="96"/>
      <c r="CF226" s="96"/>
      <c r="CG226" s="96"/>
      <c r="CH226" s="96"/>
      <c r="CI226" s="96"/>
      <c r="CJ226" s="96"/>
      <c r="CK226" s="96"/>
      <c r="CL226" s="96"/>
      <c r="CM226" s="96"/>
      <c r="CN226" s="96"/>
      <c r="CO226" s="96"/>
      <c r="CP226" s="96"/>
      <c r="CQ226" s="96"/>
      <c r="CR226" s="96"/>
    </row>
    <row r="227" spans="1:96" ht="34.5" customHeight="1">
      <c r="A227" s="96"/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  <c r="BU227" s="96"/>
      <c r="BV227" s="96"/>
      <c r="BW227" s="96"/>
      <c r="BX227" s="96"/>
      <c r="BY227" s="96"/>
      <c r="BZ227" s="96"/>
      <c r="CA227" s="96"/>
      <c r="CB227" s="96"/>
      <c r="CC227" s="96"/>
      <c r="CD227" s="96"/>
      <c r="CE227" s="96"/>
      <c r="CF227" s="96"/>
      <c r="CG227" s="96"/>
      <c r="CH227" s="96"/>
      <c r="CI227" s="96"/>
      <c r="CJ227" s="96"/>
      <c r="CK227" s="96"/>
      <c r="CL227" s="96"/>
      <c r="CM227" s="96"/>
      <c r="CN227" s="96"/>
      <c r="CO227" s="96"/>
      <c r="CP227" s="96"/>
      <c r="CQ227" s="96"/>
      <c r="CR227" s="96"/>
    </row>
    <row r="228" spans="1:96" ht="34.5" customHeight="1">
      <c r="A228" s="96"/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6"/>
      <c r="CM228" s="96"/>
      <c r="CN228" s="96"/>
      <c r="CO228" s="96"/>
      <c r="CP228" s="96"/>
      <c r="CQ228" s="96"/>
      <c r="CR228" s="96"/>
    </row>
    <row r="229" spans="1:96" ht="34.5" customHeight="1">
      <c r="A229" s="96"/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96"/>
      <c r="CJ229" s="96"/>
      <c r="CK229" s="96"/>
      <c r="CL229" s="96"/>
      <c r="CM229" s="96"/>
      <c r="CN229" s="96"/>
      <c r="CO229" s="96"/>
      <c r="CP229" s="96"/>
      <c r="CQ229" s="96"/>
      <c r="CR229" s="96"/>
    </row>
    <row r="230" spans="1:96" ht="34.5" customHeight="1">
      <c r="A230" s="96"/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96"/>
      <c r="CJ230" s="96"/>
      <c r="CK230" s="96"/>
      <c r="CL230" s="96"/>
      <c r="CM230" s="96"/>
      <c r="CN230" s="96"/>
      <c r="CO230" s="96"/>
      <c r="CP230" s="96"/>
      <c r="CQ230" s="96"/>
      <c r="CR230" s="96"/>
    </row>
    <row r="231" spans="1:96" ht="34.5" customHeight="1">
      <c r="A231" s="96"/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  <c r="CG231" s="96"/>
      <c r="CH231" s="96"/>
      <c r="CI231" s="96"/>
      <c r="CJ231" s="96"/>
      <c r="CK231" s="96"/>
      <c r="CL231" s="96"/>
      <c r="CM231" s="96"/>
      <c r="CN231" s="96"/>
      <c r="CO231" s="96"/>
      <c r="CP231" s="96"/>
      <c r="CQ231" s="96"/>
      <c r="CR231" s="96"/>
    </row>
    <row r="232" spans="1:96" ht="34.5" customHeight="1">
      <c r="A232" s="96"/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  <c r="CG232" s="96"/>
      <c r="CH232" s="96"/>
      <c r="CI232" s="96"/>
      <c r="CJ232" s="96"/>
      <c r="CK232" s="96"/>
      <c r="CL232" s="96"/>
      <c r="CM232" s="96"/>
      <c r="CN232" s="96"/>
      <c r="CO232" s="96"/>
      <c r="CP232" s="96"/>
      <c r="CQ232" s="96"/>
      <c r="CR232" s="96"/>
    </row>
    <row r="233" spans="1:96" ht="34.5" customHeight="1">
      <c r="A233" s="96"/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96"/>
      <c r="CJ233" s="96"/>
      <c r="CK233" s="96"/>
      <c r="CL233" s="96"/>
      <c r="CM233" s="96"/>
      <c r="CN233" s="96"/>
      <c r="CO233" s="96"/>
      <c r="CP233" s="96"/>
      <c r="CQ233" s="96"/>
      <c r="CR233" s="96"/>
    </row>
    <row r="234" spans="1:96" ht="34.5" customHeight="1">
      <c r="A234" s="96"/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  <c r="CE234" s="96"/>
      <c r="CF234" s="96"/>
      <c r="CG234" s="96"/>
      <c r="CH234" s="96"/>
      <c r="CI234" s="96"/>
      <c r="CJ234" s="96"/>
      <c r="CK234" s="96"/>
      <c r="CL234" s="96"/>
      <c r="CM234" s="96"/>
      <c r="CN234" s="96"/>
      <c r="CO234" s="96"/>
      <c r="CP234" s="96"/>
      <c r="CQ234" s="96"/>
      <c r="CR234" s="96"/>
    </row>
    <row r="235" spans="1:96" ht="34.5" customHeight="1">
      <c r="A235" s="96"/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96"/>
      <c r="BO235" s="96"/>
      <c r="BP235" s="96"/>
      <c r="BQ235" s="96"/>
      <c r="BR235" s="96"/>
      <c r="BS235" s="96"/>
      <c r="BT235" s="96"/>
      <c r="BU235" s="96"/>
      <c r="BV235" s="96"/>
      <c r="BW235" s="96"/>
      <c r="BX235" s="96"/>
      <c r="BY235" s="96"/>
      <c r="BZ235" s="96"/>
      <c r="CA235" s="96"/>
      <c r="CB235" s="96"/>
      <c r="CC235" s="96"/>
      <c r="CD235" s="96"/>
      <c r="CE235" s="96"/>
      <c r="CF235" s="96"/>
      <c r="CG235" s="96"/>
      <c r="CH235" s="96"/>
      <c r="CI235" s="96"/>
      <c r="CJ235" s="96"/>
      <c r="CK235" s="96"/>
      <c r="CL235" s="96"/>
      <c r="CM235" s="96"/>
      <c r="CN235" s="96"/>
      <c r="CO235" s="96"/>
      <c r="CP235" s="96"/>
      <c r="CQ235" s="96"/>
      <c r="CR235" s="96"/>
    </row>
    <row r="236" spans="1:96" ht="34.5" customHeight="1">
      <c r="A236" s="96"/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  <c r="CG236" s="96"/>
      <c r="CH236" s="96"/>
      <c r="CI236" s="96"/>
      <c r="CJ236" s="96"/>
      <c r="CK236" s="96"/>
      <c r="CL236" s="96"/>
      <c r="CM236" s="96"/>
      <c r="CN236" s="96"/>
      <c r="CO236" s="96"/>
      <c r="CP236" s="96"/>
      <c r="CQ236" s="96"/>
      <c r="CR236" s="96"/>
    </row>
    <row r="237" spans="1:96" ht="34.5" customHeight="1">
      <c r="A237" s="96"/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  <c r="CG237" s="96"/>
      <c r="CH237" s="96"/>
      <c r="CI237" s="96"/>
      <c r="CJ237" s="96"/>
      <c r="CK237" s="96"/>
      <c r="CL237" s="96"/>
      <c r="CM237" s="96"/>
      <c r="CN237" s="96"/>
      <c r="CO237" s="96"/>
      <c r="CP237" s="96"/>
      <c r="CQ237" s="96"/>
      <c r="CR237" s="96"/>
    </row>
    <row r="238" spans="1:96" ht="34.5" customHeight="1">
      <c r="A238" s="96"/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  <c r="BU238" s="96"/>
      <c r="BV238" s="96"/>
      <c r="BW238" s="96"/>
      <c r="BX238" s="96"/>
      <c r="BY238" s="96"/>
      <c r="BZ238" s="96"/>
      <c r="CA238" s="96"/>
      <c r="CB238" s="96"/>
      <c r="CC238" s="96"/>
      <c r="CD238" s="96"/>
      <c r="CE238" s="96"/>
      <c r="CF238" s="96"/>
      <c r="CG238" s="96"/>
      <c r="CH238" s="96"/>
      <c r="CI238" s="96"/>
      <c r="CJ238" s="96"/>
      <c r="CK238" s="96"/>
      <c r="CL238" s="96"/>
      <c r="CM238" s="96"/>
      <c r="CN238" s="96"/>
      <c r="CO238" s="96"/>
      <c r="CP238" s="96"/>
      <c r="CQ238" s="96"/>
      <c r="CR238" s="96"/>
    </row>
    <row r="239" spans="1:96" ht="34.5" customHeight="1">
      <c r="A239" s="96"/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  <c r="CG239" s="96"/>
      <c r="CH239" s="96"/>
      <c r="CI239" s="96"/>
      <c r="CJ239" s="96"/>
      <c r="CK239" s="96"/>
      <c r="CL239" s="96"/>
      <c r="CM239" s="96"/>
      <c r="CN239" s="96"/>
      <c r="CO239" s="96"/>
      <c r="CP239" s="96"/>
      <c r="CQ239" s="96"/>
      <c r="CR239" s="96"/>
    </row>
    <row r="240" spans="1:96" ht="34.5" customHeight="1">
      <c r="A240" s="96"/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  <c r="CG240" s="96"/>
      <c r="CH240" s="96"/>
      <c r="CI240" s="96"/>
      <c r="CJ240" s="96"/>
      <c r="CK240" s="96"/>
      <c r="CL240" s="96"/>
      <c r="CM240" s="96"/>
      <c r="CN240" s="96"/>
      <c r="CO240" s="96"/>
      <c r="CP240" s="96"/>
      <c r="CQ240" s="96"/>
      <c r="CR240" s="96"/>
    </row>
    <row r="241" spans="1:96" ht="34.5" customHeight="1">
      <c r="A241" s="96"/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96"/>
      <c r="CJ241" s="96"/>
      <c r="CK241" s="96"/>
      <c r="CL241" s="96"/>
      <c r="CM241" s="96"/>
      <c r="CN241" s="96"/>
      <c r="CO241" s="96"/>
      <c r="CP241" s="96"/>
      <c r="CQ241" s="96"/>
      <c r="CR241" s="96"/>
    </row>
    <row r="242" spans="1:96" ht="34.5" customHeight="1">
      <c r="A242" s="96"/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  <c r="BU242" s="96"/>
      <c r="BV242" s="96"/>
      <c r="BW242" s="96"/>
      <c r="BX242" s="96"/>
      <c r="BY242" s="96"/>
      <c r="BZ242" s="96"/>
      <c r="CA242" s="96"/>
      <c r="CB242" s="96"/>
      <c r="CC242" s="96"/>
      <c r="CD242" s="96"/>
      <c r="CE242" s="96"/>
      <c r="CF242" s="96"/>
      <c r="CG242" s="96"/>
      <c r="CH242" s="96"/>
      <c r="CI242" s="96"/>
      <c r="CJ242" s="96"/>
      <c r="CK242" s="96"/>
      <c r="CL242" s="96"/>
      <c r="CM242" s="96"/>
      <c r="CN242" s="96"/>
      <c r="CO242" s="96"/>
      <c r="CP242" s="96"/>
      <c r="CQ242" s="96"/>
      <c r="CR242" s="96"/>
    </row>
    <row r="243" spans="1:96" ht="34.5" customHeight="1">
      <c r="A243" s="96"/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</row>
    <row r="244" spans="1:96" ht="34.5" customHeight="1">
      <c r="A244" s="96"/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96"/>
      <c r="CJ244" s="96"/>
      <c r="CK244" s="96"/>
      <c r="CL244" s="96"/>
      <c r="CM244" s="96"/>
      <c r="CN244" s="96"/>
      <c r="CO244" s="96"/>
      <c r="CP244" s="96"/>
      <c r="CQ244" s="96"/>
      <c r="CR244" s="96"/>
    </row>
    <row r="245" spans="1:96" ht="34.5" customHeight="1">
      <c r="A245" s="96"/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</row>
    <row r="246" spans="1:96" ht="34.5" customHeight="1">
      <c r="A246" s="96"/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96"/>
      <c r="CJ246" s="96"/>
      <c r="CK246" s="96"/>
      <c r="CL246" s="96"/>
      <c r="CM246" s="96"/>
      <c r="CN246" s="96"/>
      <c r="CO246" s="96"/>
      <c r="CP246" s="96"/>
      <c r="CQ246" s="96"/>
      <c r="CR246" s="96"/>
    </row>
    <row r="247" spans="1:96" ht="34.5" customHeight="1">
      <c r="A247" s="96"/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96"/>
      <c r="CJ247" s="96"/>
      <c r="CK247" s="96"/>
      <c r="CL247" s="96"/>
      <c r="CM247" s="96"/>
      <c r="CN247" s="96"/>
      <c r="CO247" s="96"/>
      <c r="CP247" s="96"/>
      <c r="CQ247" s="96"/>
      <c r="CR247" s="96"/>
    </row>
    <row r="248" spans="1:96" ht="34.5" customHeight="1">
      <c r="A248" s="96"/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96"/>
      <c r="CJ248" s="96"/>
      <c r="CK248" s="96"/>
      <c r="CL248" s="96"/>
      <c r="CM248" s="96"/>
      <c r="CN248" s="96"/>
      <c r="CO248" s="96"/>
      <c r="CP248" s="96"/>
      <c r="CQ248" s="96"/>
      <c r="CR248" s="96"/>
    </row>
    <row r="249" spans="1:96" ht="34.5" customHeight="1">
      <c r="A249" s="96"/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  <c r="BU249" s="96"/>
      <c r="BV249" s="96"/>
      <c r="BW249" s="96"/>
      <c r="BX249" s="96"/>
      <c r="BY249" s="96"/>
      <c r="BZ249" s="96"/>
      <c r="CA249" s="96"/>
      <c r="CB249" s="96"/>
      <c r="CC249" s="96"/>
      <c r="CD249" s="96"/>
      <c r="CE249" s="96"/>
      <c r="CF249" s="96"/>
      <c r="CG249" s="96"/>
      <c r="CH249" s="96"/>
      <c r="CI249" s="96"/>
      <c r="CJ249" s="96"/>
      <c r="CK249" s="96"/>
      <c r="CL249" s="96"/>
      <c r="CM249" s="96"/>
      <c r="CN249" s="96"/>
      <c r="CO249" s="96"/>
      <c r="CP249" s="96"/>
      <c r="CQ249" s="96"/>
      <c r="CR249" s="96"/>
    </row>
    <row r="250" spans="1:96" ht="34.5" customHeight="1">
      <c r="A250" s="96"/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96"/>
      <c r="CJ250" s="96"/>
      <c r="CK250" s="96"/>
      <c r="CL250" s="96"/>
      <c r="CM250" s="96"/>
      <c r="CN250" s="96"/>
      <c r="CO250" s="96"/>
      <c r="CP250" s="96"/>
      <c r="CQ250" s="96"/>
      <c r="CR250" s="96"/>
    </row>
    <row r="251" spans="1:96" ht="34.5" customHeight="1">
      <c r="A251" s="96"/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  <c r="CG251" s="96"/>
      <c r="CH251" s="96"/>
      <c r="CI251" s="96"/>
      <c r="CJ251" s="96"/>
      <c r="CK251" s="96"/>
      <c r="CL251" s="96"/>
      <c r="CM251" s="96"/>
      <c r="CN251" s="96"/>
      <c r="CO251" s="96"/>
      <c r="CP251" s="96"/>
      <c r="CQ251" s="96"/>
      <c r="CR251" s="96"/>
    </row>
    <row r="252" spans="1:96" ht="34.5" customHeight="1">
      <c r="A252" s="96"/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  <c r="BU252" s="96"/>
      <c r="BV252" s="96"/>
      <c r="BW252" s="96"/>
      <c r="BX252" s="96"/>
      <c r="BY252" s="96"/>
      <c r="BZ252" s="96"/>
      <c r="CA252" s="96"/>
      <c r="CB252" s="96"/>
      <c r="CC252" s="96"/>
      <c r="CD252" s="96"/>
      <c r="CE252" s="96"/>
      <c r="CF252" s="96"/>
      <c r="CG252" s="96"/>
      <c r="CH252" s="96"/>
      <c r="CI252" s="96"/>
      <c r="CJ252" s="96"/>
      <c r="CK252" s="96"/>
      <c r="CL252" s="96"/>
      <c r="CM252" s="96"/>
      <c r="CN252" s="96"/>
      <c r="CO252" s="96"/>
      <c r="CP252" s="96"/>
      <c r="CQ252" s="96"/>
      <c r="CR252" s="96"/>
    </row>
    <row r="253" spans="1:96" ht="34.5" customHeight="1">
      <c r="A253" s="96"/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  <c r="BU253" s="96"/>
      <c r="BV253" s="96"/>
      <c r="BW253" s="96"/>
      <c r="BX253" s="96"/>
      <c r="BY253" s="96"/>
      <c r="BZ253" s="96"/>
      <c r="CA253" s="96"/>
      <c r="CB253" s="96"/>
      <c r="CC253" s="96"/>
      <c r="CD253" s="96"/>
      <c r="CE253" s="96"/>
      <c r="CF253" s="96"/>
      <c r="CG253" s="96"/>
      <c r="CH253" s="96"/>
      <c r="CI253" s="96"/>
      <c r="CJ253" s="96"/>
      <c r="CK253" s="96"/>
      <c r="CL253" s="96"/>
      <c r="CM253" s="96"/>
      <c r="CN253" s="96"/>
      <c r="CO253" s="96"/>
      <c r="CP253" s="96"/>
      <c r="CQ253" s="96"/>
      <c r="CR253" s="96"/>
    </row>
    <row r="254" spans="1:96" ht="34.5" customHeight="1">
      <c r="A254" s="96"/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  <c r="CG254" s="96"/>
      <c r="CH254" s="96"/>
      <c r="CI254" s="96"/>
      <c r="CJ254" s="96"/>
      <c r="CK254" s="96"/>
      <c r="CL254" s="96"/>
      <c r="CM254" s="96"/>
      <c r="CN254" s="96"/>
      <c r="CO254" s="96"/>
      <c r="CP254" s="96"/>
      <c r="CQ254" s="96"/>
      <c r="CR254" s="96"/>
    </row>
    <row r="255" spans="1:96" ht="34.5" customHeight="1">
      <c r="A255" s="96"/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  <c r="BU255" s="96"/>
      <c r="BV255" s="96"/>
      <c r="BW255" s="96"/>
      <c r="BX255" s="96"/>
      <c r="BY255" s="96"/>
      <c r="BZ255" s="96"/>
      <c r="CA255" s="96"/>
      <c r="CB255" s="96"/>
      <c r="CC255" s="96"/>
      <c r="CD255" s="96"/>
      <c r="CE255" s="96"/>
      <c r="CF255" s="96"/>
      <c r="CG255" s="96"/>
      <c r="CH255" s="96"/>
      <c r="CI255" s="96"/>
      <c r="CJ255" s="96"/>
      <c r="CK255" s="96"/>
      <c r="CL255" s="96"/>
      <c r="CM255" s="96"/>
      <c r="CN255" s="96"/>
      <c r="CO255" s="96"/>
      <c r="CP255" s="96"/>
      <c r="CQ255" s="96"/>
      <c r="CR255" s="96"/>
    </row>
    <row r="256" spans="1:96" ht="34.5" customHeight="1">
      <c r="A256" s="96"/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96"/>
      <c r="BO256" s="96"/>
      <c r="BP256" s="96"/>
      <c r="BQ256" s="96"/>
      <c r="BR256" s="96"/>
      <c r="BS256" s="96"/>
      <c r="BT256" s="96"/>
      <c r="BU256" s="96"/>
      <c r="BV256" s="96"/>
      <c r="BW256" s="96"/>
      <c r="BX256" s="96"/>
      <c r="BY256" s="96"/>
      <c r="BZ256" s="96"/>
      <c r="CA256" s="96"/>
      <c r="CB256" s="96"/>
      <c r="CC256" s="96"/>
      <c r="CD256" s="96"/>
      <c r="CE256" s="96"/>
      <c r="CF256" s="96"/>
      <c r="CG256" s="96"/>
      <c r="CH256" s="96"/>
      <c r="CI256" s="96"/>
      <c r="CJ256" s="96"/>
      <c r="CK256" s="96"/>
      <c r="CL256" s="96"/>
      <c r="CM256" s="96"/>
      <c r="CN256" s="96"/>
      <c r="CO256" s="96"/>
      <c r="CP256" s="96"/>
      <c r="CQ256" s="96"/>
      <c r="CR256" s="96"/>
    </row>
    <row r="257" spans="1:96" ht="34.5" customHeight="1">
      <c r="A257" s="96"/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96"/>
      <c r="BO257" s="96"/>
      <c r="BP257" s="96"/>
      <c r="BQ257" s="96"/>
      <c r="BR257" s="96"/>
      <c r="BS257" s="96"/>
      <c r="BT257" s="96"/>
      <c r="BU257" s="96"/>
      <c r="BV257" s="96"/>
      <c r="BW257" s="96"/>
      <c r="BX257" s="96"/>
      <c r="BY257" s="96"/>
      <c r="BZ257" s="96"/>
      <c r="CA257" s="96"/>
      <c r="CB257" s="96"/>
      <c r="CC257" s="96"/>
      <c r="CD257" s="96"/>
      <c r="CE257" s="96"/>
      <c r="CF257" s="96"/>
      <c r="CG257" s="96"/>
      <c r="CH257" s="96"/>
      <c r="CI257" s="96"/>
      <c r="CJ257" s="96"/>
      <c r="CK257" s="96"/>
      <c r="CL257" s="96"/>
      <c r="CM257" s="96"/>
      <c r="CN257" s="96"/>
      <c r="CO257" s="96"/>
      <c r="CP257" s="96"/>
      <c r="CQ257" s="96"/>
      <c r="CR257" s="96"/>
    </row>
    <row r="258" spans="1:96" ht="34.5" customHeight="1">
      <c r="A258" s="96"/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96"/>
      <c r="BO258" s="96"/>
      <c r="BP258" s="96"/>
      <c r="BQ258" s="96"/>
      <c r="BR258" s="96"/>
      <c r="BS258" s="96"/>
      <c r="BT258" s="96"/>
      <c r="BU258" s="96"/>
      <c r="BV258" s="96"/>
      <c r="BW258" s="96"/>
      <c r="BX258" s="96"/>
      <c r="BY258" s="96"/>
      <c r="BZ258" s="96"/>
      <c r="CA258" s="96"/>
      <c r="CB258" s="96"/>
      <c r="CC258" s="96"/>
      <c r="CD258" s="96"/>
      <c r="CE258" s="96"/>
      <c r="CF258" s="96"/>
      <c r="CG258" s="96"/>
      <c r="CH258" s="96"/>
      <c r="CI258" s="96"/>
      <c r="CJ258" s="96"/>
      <c r="CK258" s="96"/>
      <c r="CL258" s="96"/>
      <c r="CM258" s="96"/>
      <c r="CN258" s="96"/>
      <c r="CO258" s="96"/>
      <c r="CP258" s="96"/>
      <c r="CQ258" s="96"/>
      <c r="CR258" s="96"/>
    </row>
    <row r="259" spans="1:96" ht="34.5" customHeight="1">
      <c r="A259" s="96"/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  <c r="BU259" s="96"/>
      <c r="BV259" s="96"/>
      <c r="BW259" s="96"/>
      <c r="BX259" s="96"/>
      <c r="BY259" s="96"/>
      <c r="BZ259" s="96"/>
      <c r="CA259" s="96"/>
      <c r="CB259" s="96"/>
      <c r="CC259" s="96"/>
      <c r="CD259" s="96"/>
      <c r="CE259" s="96"/>
      <c r="CF259" s="96"/>
      <c r="CG259" s="96"/>
      <c r="CH259" s="96"/>
      <c r="CI259" s="96"/>
      <c r="CJ259" s="96"/>
      <c r="CK259" s="96"/>
      <c r="CL259" s="96"/>
      <c r="CM259" s="96"/>
      <c r="CN259" s="96"/>
      <c r="CO259" s="96"/>
      <c r="CP259" s="96"/>
      <c r="CQ259" s="96"/>
      <c r="CR259" s="96"/>
    </row>
    <row r="260" spans="1:96" ht="34.5" customHeight="1">
      <c r="A260" s="96"/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  <c r="BU260" s="96"/>
      <c r="BV260" s="96"/>
      <c r="BW260" s="96"/>
      <c r="BX260" s="96"/>
      <c r="BY260" s="96"/>
      <c r="BZ260" s="96"/>
      <c r="CA260" s="96"/>
      <c r="CB260" s="96"/>
      <c r="CC260" s="96"/>
      <c r="CD260" s="96"/>
      <c r="CE260" s="96"/>
      <c r="CF260" s="96"/>
      <c r="CG260" s="96"/>
      <c r="CH260" s="96"/>
      <c r="CI260" s="96"/>
      <c r="CJ260" s="96"/>
      <c r="CK260" s="96"/>
      <c r="CL260" s="96"/>
      <c r="CM260" s="96"/>
      <c r="CN260" s="96"/>
      <c r="CO260" s="96"/>
      <c r="CP260" s="96"/>
      <c r="CQ260" s="96"/>
      <c r="CR260" s="96"/>
    </row>
    <row r="261" spans="1:96" ht="34.5" customHeight="1">
      <c r="A261" s="96"/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  <c r="CG261" s="96"/>
      <c r="CH261" s="96"/>
      <c r="CI261" s="96"/>
      <c r="CJ261" s="96"/>
      <c r="CK261" s="96"/>
      <c r="CL261" s="96"/>
      <c r="CM261" s="96"/>
      <c r="CN261" s="96"/>
      <c r="CO261" s="96"/>
      <c r="CP261" s="96"/>
      <c r="CQ261" s="96"/>
      <c r="CR261" s="96"/>
    </row>
    <row r="262" spans="1:96" ht="34.5" customHeight="1">
      <c r="A262" s="96"/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  <c r="CE262" s="96"/>
      <c r="CF262" s="96"/>
      <c r="CG262" s="96"/>
      <c r="CH262" s="96"/>
      <c r="CI262" s="96"/>
      <c r="CJ262" s="96"/>
      <c r="CK262" s="96"/>
      <c r="CL262" s="96"/>
      <c r="CM262" s="96"/>
      <c r="CN262" s="96"/>
      <c r="CO262" s="96"/>
      <c r="CP262" s="96"/>
      <c r="CQ262" s="96"/>
      <c r="CR262" s="96"/>
    </row>
    <row r="263" spans="1:96" ht="34.5" customHeight="1">
      <c r="A263" s="96"/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  <c r="BU263" s="96"/>
      <c r="BV263" s="96"/>
      <c r="BW263" s="96"/>
      <c r="BX263" s="96"/>
      <c r="BY263" s="96"/>
      <c r="BZ263" s="96"/>
      <c r="CA263" s="96"/>
      <c r="CB263" s="96"/>
      <c r="CC263" s="96"/>
      <c r="CD263" s="96"/>
      <c r="CE263" s="96"/>
      <c r="CF263" s="96"/>
      <c r="CG263" s="96"/>
      <c r="CH263" s="96"/>
      <c r="CI263" s="96"/>
      <c r="CJ263" s="96"/>
      <c r="CK263" s="96"/>
      <c r="CL263" s="96"/>
      <c r="CM263" s="96"/>
      <c r="CN263" s="96"/>
      <c r="CO263" s="96"/>
      <c r="CP263" s="96"/>
      <c r="CQ263" s="96"/>
      <c r="CR263" s="96"/>
    </row>
    <row r="264" spans="1:96" ht="34.5" customHeight="1">
      <c r="A264" s="96"/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  <c r="BU264" s="96"/>
      <c r="BV264" s="96"/>
      <c r="BW264" s="96"/>
      <c r="BX264" s="96"/>
      <c r="BY264" s="96"/>
      <c r="BZ264" s="96"/>
      <c r="CA264" s="96"/>
      <c r="CB264" s="96"/>
      <c r="CC264" s="96"/>
      <c r="CD264" s="96"/>
      <c r="CE264" s="96"/>
      <c r="CF264" s="96"/>
      <c r="CG264" s="96"/>
      <c r="CH264" s="96"/>
      <c r="CI264" s="96"/>
      <c r="CJ264" s="96"/>
      <c r="CK264" s="96"/>
      <c r="CL264" s="96"/>
      <c r="CM264" s="96"/>
      <c r="CN264" s="96"/>
      <c r="CO264" s="96"/>
      <c r="CP264" s="96"/>
      <c r="CQ264" s="96"/>
      <c r="CR264" s="96"/>
    </row>
    <row r="265" spans="1:96" ht="34.5" customHeight="1">
      <c r="A265" s="96"/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96"/>
      <c r="BO265" s="96"/>
      <c r="BP265" s="96"/>
      <c r="BQ265" s="96"/>
      <c r="BR265" s="96"/>
      <c r="BS265" s="96"/>
      <c r="BT265" s="96"/>
      <c r="BU265" s="96"/>
      <c r="BV265" s="96"/>
      <c r="BW265" s="96"/>
      <c r="BX265" s="96"/>
      <c r="BY265" s="96"/>
      <c r="BZ265" s="96"/>
      <c r="CA265" s="96"/>
      <c r="CB265" s="96"/>
      <c r="CC265" s="96"/>
      <c r="CD265" s="96"/>
      <c r="CE265" s="96"/>
      <c r="CF265" s="96"/>
      <c r="CG265" s="96"/>
      <c r="CH265" s="96"/>
      <c r="CI265" s="96"/>
      <c r="CJ265" s="96"/>
      <c r="CK265" s="96"/>
      <c r="CL265" s="96"/>
      <c r="CM265" s="96"/>
      <c r="CN265" s="96"/>
      <c r="CO265" s="96"/>
      <c r="CP265" s="96"/>
      <c r="CQ265" s="96"/>
      <c r="CR265" s="96"/>
    </row>
    <row r="266" spans="1:96" ht="34.5" customHeight="1">
      <c r="A266" s="96"/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  <c r="BU266" s="96"/>
      <c r="BV266" s="96"/>
      <c r="BW266" s="96"/>
      <c r="BX266" s="96"/>
      <c r="BY266" s="96"/>
      <c r="BZ266" s="96"/>
      <c r="CA266" s="96"/>
      <c r="CB266" s="96"/>
      <c r="CC266" s="96"/>
      <c r="CD266" s="96"/>
      <c r="CE266" s="96"/>
      <c r="CF266" s="96"/>
      <c r="CG266" s="96"/>
      <c r="CH266" s="96"/>
      <c r="CI266" s="96"/>
      <c r="CJ266" s="96"/>
      <c r="CK266" s="96"/>
      <c r="CL266" s="96"/>
      <c r="CM266" s="96"/>
      <c r="CN266" s="96"/>
      <c r="CO266" s="96"/>
      <c r="CP266" s="96"/>
      <c r="CQ266" s="96"/>
      <c r="CR266" s="96"/>
    </row>
    <row r="267" spans="1:96" ht="34.5" customHeight="1">
      <c r="A267" s="96"/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  <c r="BR267" s="96"/>
      <c r="BS267" s="96"/>
      <c r="BT267" s="96"/>
      <c r="BU267" s="96"/>
      <c r="BV267" s="96"/>
      <c r="BW267" s="96"/>
      <c r="BX267" s="96"/>
      <c r="BY267" s="96"/>
      <c r="BZ267" s="96"/>
      <c r="CA267" s="96"/>
      <c r="CB267" s="96"/>
      <c r="CC267" s="96"/>
      <c r="CD267" s="96"/>
      <c r="CE267" s="96"/>
      <c r="CF267" s="96"/>
      <c r="CG267" s="96"/>
      <c r="CH267" s="96"/>
      <c r="CI267" s="96"/>
      <c r="CJ267" s="96"/>
      <c r="CK267" s="96"/>
      <c r="CL267" s="96"/>
      <c r="CM267" s="96"/>
      <c r="CN267" s="96"/>
      <c r="CO267" s="96"/>
      <c r="CP267" s="96"/>
      <c r="CQ267" s="96"/>
      <c r="CR267" s="96"/>
    </row>
    <row r="268" spans="1:96" ht="34.5" customHeight="1">
      <c r="A268" s="96"/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  <c r="BR268" s="96"/>
      <c r="BS268" s="96"/>
      <c r="BT268" s="96"/>
      <c r="BU268" s="96"/>
      <c r="BV268" s="96"/>
      <c r="BW268" s="96"/>
      <c r="BX268" s="96"/>
      <c r="BY268" s="96"/>
      <c r="BZ268" s="96"/>
      <c r="CA268" s="96"/>
      <c r="CB268" s="96"/>
      <c r="CC268" s="96"/>
      <c r="CD268" s="96"/>
      <c r="CE268" s="96"/>
      <c r="CF268" s="96"/>
      <c r="CG268" s="96"/>
      <c r="CH268" s="96"/>
      <c r="CI268" s="96"/>
      <c r="CJ268" s="96"/>
      <c r="CK268" s="96"/>
      <c r="CL268" s="96"/>
      <c r="CM268" s="96"/>
      <c r="CN268" s="96"/>
      <c r="CO268" s="96"/>
      <c r="CP268" s="96"/>
      <c r="CQ268" s="96"/>
      <c r="CR268" s="96"/>
    </row>
    <row r="269" spans="1:96" ht="34.5" customHeight="1">
      <c r="A269" s="96"/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  <c r="BU269" s="96"/>
      <c r="BV269" s="96"/>
      <c r="BW269" s="96"/>
      <c r="BX269" s="96"/>
      <c r="BY269" s="96"/>
      <c r="BZ269" s="96"/>
      <c r="CA269" s="96"/>
      <c r="CB269" s="96"/>
      <c r="CC269" s="96"/>
      <c r="CD269" s="96"/>
      <c r="CE269" s="96"/>
      <c r="CF269" s="96"/>
      <c r="CG269" s="96"/>
      <c r="CH269" s="96"/>
      <c r="CI269" s="96"/>
      <c r="CJ269" s="96"/>
      <c r="CK269" s="96"/>
      <c r="CL269" s="96"/>
      <c r="CM269" s="96"/>
      <c r="CN269" s="96"/>
      <c r="CO269" s="96"/>
      <c r="CP269" s="96"/>
      <c r="CQ269" s="96"/>
      <c r="CR269" s="96"/>
    </row>
    <row r="270" spans="1:96" ht="34.5" customHeight="1">
      <c r="A270" s="96"/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96"/>
      <c r="BO270" s="96"/>
      <c r="BP270" s="96"/>
      <c r="BQ270" s="96"/>
      <c r="BR270" s="96"/>
      <c r="BS270" s="96"/>
      <c r="BT270" s="96"/>
      <c r="BU270" s="96"/>
      <c r="BV270" s="96"/>
      <c r="BW270" s="96"/>
      <c r="BX270" s="96"/>
      <c r="BY270" s="96"/>
      <c r="BZ270" s="96"/>
      <c r="CA270" s="96"/>
      <c r="CB270" s="96"/>
      <c r="CC270" s="96"/>
      <c r="CD270" s="96"/>
      <c r="CE270" s="96"/>
      <c r="CF270" s="96"/>
      <c r="CG270" s="96"/>
      <c r="CH270" s="96"/>
      <c r="CI270" s="96"/>
      <c r="CJ270" s="96"/>
      <c r="CK270" s="96"/>
      <c r="CL270" s="96"/>
      <c r="CM270" s="96"/>
      <c r="CN270" s="96"/>
      <c r="CO270" s="96"/>
      <c r="CP270" s="96"/>
      <c r="CQ270" s="96"/>
      <c r="CR270" s="96"/>
    </row>
    <row r="271" spans="1:96" ht="34.5" customHeight="1">
      <c r="A271" s="96"/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96"/>
      <c r="BO271" s="96"/>
      <c r="BP271" s="96"/>
      <c r="BQ271" s="96"/>
      <c r="BR271" s="96"/>
      <c r="BS271" s="96"/>
      <c r="BT271" s="96"/>
      <c r="BU271" s="96"/>
      <c r="BV271" s="96"/>
      <c r="BW271" s="96"/>
      <c r="BX271" s="96"/>
      <c r="BY271" s="96"/>
      <c r="BZ271" s="96"/>
      <c r="CA271" s="96"/>
      <c r="CB271" s="96"/>
      <c r="CC271" s="96"/>
      <c r="CD271" s="96"/>
      <c r="CE271" s="96"/>
      <c r="CF271" s="96"/>
      <c r="CG271" s="96"/>
      <c r="CH271" s="96"/>
      <c r="CI271" s="96"/>
      <c r="CJ271" s="96"/>
      <c r="CK271" s="96"/>
      <c r="CL271" s="96"/>
      <c r="CM271" s="96"/>
      <c r="CN271" s="96"/>
      <c r="CO271" s="96"/>
      <c r="CP271" s="96"/>
      <c r="CQ271" s="96"/>
      <c r="CR271" s="96"/>
    </row>
    <row r="272" spans="1:96" ht="34.5" customHeight="1">
      <c r="A272" s="96"/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  <c r="BU272" s="96"/>
      <c r="BV272" s="96"/>
      <c r="BW272" s="96"/>
      <c r="BX272" s="96"/>
      <c r="BY272" s="96"/>
      <c r="BZ272" s="96"/>
      <c r="CA272" s="96"/>
      <c r="CB272" s="96"/>
      <c r="CC272" s="96"/>
      <c r="CD272" s="96"/>
      <c r="CE272" s="96"/>
      <c r="CF272" s="96"/>
      <c r="CG272" s="96"/>
      <c r="CH272" s="96"/>
      <c r="CI272" s="96"/>
      <c r="CJ272" s="96"/>
      <c r="CK272" s="96"/>
      <c r="CL272" s="96"/>
      <c r="CM272" s="96"/>
      <c r="CN272" s="96"/>
      <c r="CO272" s="96"/>
      <c r="CP272" s="96"/>
      <c r="CQ272" s="96"/>
      <c r="CR272" s="96"/>
    </row>
    <row r="273" spans="1:96" ht="34.5" customHeight="1">
      <c r="A273" s="96"/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6"/>
      <c r="CM273" s="96"/>
      <c r="CN273" s="96"/>
      <c r="CO273" s="96"/>
      <c r="CP273" s="96"/>
      <c r="CQ273" s="96"/>
      <c r="CR273" s="96"/>
    </row>
    <row r="274" spans="1:96" ht="34.5" customHeight="1">
      <c r="A274" s="96"/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  <c r="BU274" s="96"/>
      <c r="BV274" s="96"/>
      <c r="BW274" s="96"/>
      <c r="BX274" s="96"/>
      <c r="BY274" s="96"/>
      <c r="BZ274" s="96"/>
      <c r="CA274" s="96"/>
      <c r="CB274" s="96"/>
      <c r="CC274" s="96"/>
      <c r="CD274" s="96"/>
      <c r="CE274" s="96"/>
      <c r="CF274" s="96"/>
      <c r="CG274" s="96"/>
      <c r="CH274" s="96"/>
      <c r="CI274" s="96"/>
      <c r="CJ274" s="96"/>
      <c r="CK274" s="96"/>
      <c r="CL274" s="96"/>
      <c r="CM274" s="96"/>
      <c r="CN274" s="96"/>
      <c r="CO274" s="96"/>
      <c r="CP274" s="96"/>
      <c r="CQ274" s="96"/>
      <c r="CR274" s="96"/>
    </row>
    <row r="275" spans="1:96" ht="34.5" customHeight="1">
      <c r="A275" s="96"/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  <c r="BR275" s="96"/>
      <c r="BS275" s="96"/>
      <c r="BT275" s="96"/>
      <c r="BU275" s="96"/>
      <c r="BV275" s="96"/>
      <c r="BW275" s="96"/>
      <c r="BX275" s="96"/>
      <c r="BY275" s="96"/>
      <c r="BZ275" s="96"/>
      <c r="CA275" s="96"/>
      <c r="CB275" s="96"/>
      <c r="CC275" s="96"/>
      <c r="CD275" s="96"/>
      <c r="CE275" s="96"/>
      <c r="CF275" s="96"/>
      <c r="CG275" s="96"/>
      <c r="CH275" s="96"/>
      <c r="CI275" s="96"/>
      <c r="CJ275" s="96"/>
      <c r="CK275" s="96"/>
      <c r="CL275" s="96"/>
      <c r="CM275" s="96"/>
      <c r="CN275" s="96"/>
      <c r="CO275" s="96"/>
      <c r="CP275" s="96"/>
      <c r="CQ275" s="96"/>
      <c r="CR275" s="96"/>
    </row>
    <row r="276" spans="1:96" ht="34.5" customHeight="1">
      <c r="A276" s="96"/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  <c r="CG276" s="96"/>
      <c r="CH276" s="96"/>
      <c r="CI276" s="96"/>
      <c r="CJ276" s="96"/>
      <c r="CK276" s="96"/>
      <c r="CL276" s="96"/>
      <c r="CM276" s="96"/>
      <c r="CN276" s="96"/>
      <c r="CO276" s="96"/>
      <c r="CP276" s="96"/>
      <c r="CQ276" s="96"/>
      <c r="CR276" s="96"/>
    </row>
    <row r="277" spans="1:96" ht="34.5" customHeight="1">
      <c r="A277" s="96"/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  <c r="BU277" s="96"/>
      <c r="BV277" s="96"/>
      <c r="BW277" s="96"/>
      <c r="BX277" s="96"/>
      <c r="BY277" s="96"/>
      <c r="BZ277" s="96"/>
      <c r="CA277" s="96"/>
      <c r="CB277" s="96"/>
      <c r="CC277" s="96"/>
      <c r="CD277" s="96"/>
      <c r="CE277" s="96"/>
      <c r="CF277" s="96"/>
      <c r="CG277" s="96"/>
      <c r="CH277" s="96"/>
      <c r="CI277" s="96"/>
      <c r="CJ277" s="96"/>
      <c r="CK277" s="96"/>
      <c r="CL277" s="96"/>
      <c r="CM277" s="96"/>
      <c r="CN277" s="96"/>
      <c r="CO277" s="96"/>
      <c r="CP277" s="96"/>
      <c r="CQ277" s="96"/>
      <c r="CR277" s="96"/>
    </row>
    <row r="278" spans="1:96" ht="34.5" customHeight="1">
      <c r="A278" s="96"/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  <c r="BU278" s="96"/>
      <c r="BV278" s="96"/>
      <c r="BW278" s="96"/>
      <c r="BX278" s="96"/>
      <c r="BY278" s="96"/>
      <c r="BZ278" s="96"/>
      <c r="CA278" s="96"/>
      <c r="CB278" s="96"/>
      <c r="CC278" s="96"/>
      <c r="CD278" s="96"/>
      <c r="CE278" s="96"/>
      <c r="CF278" s="96"/>
      <c r="CG278" s="96"/>
      <c r="CH278" s="96"/>
      <c r="CI278" s="96"/>
      <c r="CJ278" s="96"/>
      <c r="CK278" s="96"/>
      <c r="CL278" s="96"/>
      <c r="CM278" s="96"/>
      <c r="CN278" s="96"/>
      <c r="CO278" s="96"/>
      <c r="CP278" s="96"/>
      <c r="CQ278" s="96"/>
      <c r="CR278" s="96"/>
    </row>
    <row r="279" spans="1:96" ht="34.5" customHeight="1">
      <c r="A279" s="96"/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  <c r="BR279" s="96"/>
      <c r="BS279" s="96"/>
      <c r="BT279" s="96"/>
      <c r="BU279" s="96"/>
      <c r="BV279" s="96"/>
      <c r="BW279" s="96"/>
      <c r="BX279" s="96"/>
      <c r="BY279" s="96"/>
      <c r="BZ279" s="96"/>
      <c r="CA279" s="96"/>
      <c r="CB279" s="96"/>
      <c r="CC279" s="96"/>
      <c r="CD279" s="96"/>
      <c r="CE279" s="96"/>
      <c r="CF279" s="96"/>
      <c r="CG279" s="96"/>
      <c r="CH279" s="96"/>
      <c r="CI279" s="96"/>
      <c r="CJ279" s="96"/>
      <c r="CK279" s="96"/>
      <c r="CL279" s="96"/>
      <c r="CM279" s="96"/>
      <c r="CN279" s="96"/>
      <c r="CO279" s="96"/>
      <c r="CP279" s="96"/>
      <c r="CQ279" s="96"/>
      <c r="CR279" s="96"/>
    </row>
    <row r="280" spans="1:96" ht="34.5" customHeight="1">
      <c r="A280" s="96"/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  <c r="CG280" s="96"/>
      <c r="CH280" s="96"/>
      <c r="CI280" s="96"/>
      <c r="CJ280" s="96"/>
      <c r="CK280" s="96"/>
      <c r="CL280" s="96"/>
      <c r="CM280" s="96"/>
      <c r="CN280" s="96"/>
      <c r="CO280" s="96"/>
      <c r="CP280" s="96"/>
      <c r="CQ280" s="96"/>
      <c r="CR280" s="96"/>
    </row>
    <row r="281" spans="1:96" ht="34.5" customHeight="1">
      <c r="A281" s="96"/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  <c r="CG281" s="96"/>
      <c r="CH281" s="96"/>
      <c r="CI281" s="96"/>
      <c r="CJ281" s="96"/>
      <c r="CK281" s="96"/>
      <c r="CL281" s="96"/>
      <c r="CM281" s="96"/>
      <c r="CN281" s="96"/>
      <c r="CO281" s="96"/>
      <c r="CP281" s="96"/>
      <c r="CQ281" s="96"/>
      <c r="CR281" s="96"/>
    </row>
    <row r="282" spans="1:96" ht="34.5" customHeight="1">
      <c r="A282" s="96"/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  <c r="BU282" s="96"/>
      <c r="BV282" s="96"/>
      <c r="BW282" s="96"/>
      <c r="BX282" s="96"/>
      <c r="BY282" s="96"/>
      <c r="BZ282" s="96"/>
      <c r="CA282" s="96"/>
      <c r="CB282" s="96"/>
      <c r="CC282" s="96"/>
      <c r="CD282" s="96"/>
      <c r="CE282" s="96"/>
      <c r="CF282" s="96"/>
      <c r="CG282" s="96"/>
      <c r="CH282" s="96"/>
      <c r="CI282" s="96"/>
      <c r="CJ282" s="96"/>
      <c r="CK282" s="96"/>
      <c r="CL282" s="96"/>
      <c r="CM282" s="96"/>
      <c r="CN282" s="96"/>
      <c r="CO282" s="96"/>
      <c r="CP282" s="96"/>
      <c r="CQ282" s="96"/>
      <c r="CR282" s="96"/>
    </row>
    <row r="283" spans="1:96" ht="34.5" customHeight="1">
      <c r="A283" s="96"/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  <c r="CG283" s="96"/>
      <c r="CH283" s="96"/>
      <c r="CI283" s="96"/>
      <c r="CJ283" s="96"/>
      <c r="CK283" s="96"/>
      <c r="CL283" s="96"/>
      <c r="CM283" s="96"/>
      <c r="CN283" s="96"/>
      <c r="CO283" s="96"/>
      <c r="CP283" s="96"/>
      <c r="CQ283" s="96"/>
      <c r="CR283" s="96"/>
    </row>
    <row r="284" spans="1:96" ht="34.5" customHeight="1">
      <c r="A284" s="96"/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  <c r="CG284" s="96"/>
      <c r="CH284" s="96"/>
      <c r="CI284" s="96"/>
      <c r="CJ284" s="96"/>
      <c r="CK284" s="96"/>
      <c r="CL284" s="96"/>
      <c r="CM284" s="96"/>
      <c r="CN284" s="96"/>
      <c r="CO284" s="96"/>
      <c r="CP284" s="96"/>
      <c r="CQ284" s="96"/>
      <c r="CR284" s="96"/>
    </row>
    <row r="285" spans="1:96" ht="34.5" customHeight="1">
      <c r="A285" s="96"/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  <c r="BR285" s="96"/>
      <c r="BS285" s="96"/>
      <c r="BT285" s="96"/>
      <c r="BU285" s="96"/>
      <c r="BV285" s="96"/>
      <c r="BW285" s="96"/>
      <c r="BX285" s="96"/>
      <c r="BY285" s="96"/>
      <c r="BZ285" s="96"/>
      <c r="CA285" s="96"/>
      <c r="CB285" s="96"/>
      <c r="CC285" s="96"/>
      <c r="CD285" s="96"/>
      <c r="CE285" s="96"/>
      <c r="CF285" s="96"/>
      <c r="CG285" s="96"/>
      <c r="CH285" s="96"/>
      <c r="CI285" s="96"/>
      <c r="CJ285" s="96"/>
      <c r="CK285" s="96"/>
      <c r="CL285" s="96"/>
      <c r="CM285" s="96"/>
      <c r="CN285" s="96"/>
      <c r="CO285" s="96"/>
      <c r="CP285" s="96"/>
      <c r="CQ285" s="96"/>
      <c r="CR285" s="96"/>
    </row>
    <row r="286" spans="1:96" ht="34.5" customHeight="1">
      <c r="A286" s="96"/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  <c r="BR286" s="96"/>
      <c r="BS286" s="96"/>
      <c r="BT286" s="96"/>
      <c r="BU286" s="96"/>
      <c r="BV286" s="96"/>
      <c r="BW286" s="96"/>
      <c r="BX286" s="96"/>
      <c r="BY286" s="96"/>
      <c r="BZ286" s="96"/>
      <c r="CA286" s="96"/>
      <c r="CB286" s="96"/>
      <c r="CC286" s="96"/>
      <c r="CD286" s="96"/>
      <c r="CE286" s="96"/>
      <c r="CF286" s="96"/>
      <c r="CG286" s="96"/>
      <c r="CH286" s="96"/>
      <c r="CI286" s="96"/>
      <c r="CJ286" s="96"/>
      <c r="CK286" s="96"/>
      <c r="CL286" s="96"/>
      <c r="CM286" s="96"/>
      <c r="CN286" s="96"/>
      <c r="CO286" s="96"/>
      <c r="CP286" s="96"/>
      <c r="CQ286" s="96"/>
      <c r="CR286" s="96"/>
    </row>
    <row r="287" spans="1:96" ht="34.5" customHeight="1">
      <c r="A287" s="96"/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96"/>
      <c r="BO287" s="96"/>
      <c r="BP287" s="96"/>
      <c r="BQ287" s="96"/>
      <c r="BR287" s="96"/>
      <c r="BS287" s="96"/>
      <c r="BT287" s="96"/>
      <c r="BU287" s="96"/>
      <c r="BV287" s="96"/>
      <c r="BW287" s="96"/>
      <c r="BX287" s="96"/>
      <c r="BY287" s="96"/>
      <c r="BZ287" s="96"/>
      <c r="CA287" s="96"/>
      <c r="CB287" s="96"/>
      <c r="CC287" s="96"/>
      <c r="CD287" s="96"/>
      <c r="CE287" s="96"/>
      <c r="CF287" s="96"/>
      <c r="CG287" s="96"/>
      <c r="CH287" s="96"/>
      <c r="CI287" s="96"/>
      <c r="CJ287" s="96"/>
      <c r="CK287" s="96"/>
      <c r="CL287" s="96"/>
      <c r="CM287" s="96"/>
      <c r="CN287" s="96"/>
      <c r="CO287" s="96"/>
      <c r="CP287" s="96"/>
      <c r="CQ287" s="96"/>
      <c r="CR287" s="96"/>
    </row>
    <row r="288" spans="1:96" ht="34.5" customHeight="1">
      <c r="A288" s="96"/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  <c r="BU288" s="96"/>
      <c r="BV288" s="96"/>
      <c r="BW288" s="96"/>
      <c r="BX288" s="96"/>
      <c r="BY288" s="96"/>
      <c r="BZ288" s="96"/>
      <c r="CA288" s="96"/>
      <c r="CB288" s="96"/>
      <c r="CC288" s="96"/>
      <c r="CD288" s="96"/>
      <c r="CE288" s="96"/>
      <c r="CF288" s="96"/>
      <c r="CG288" s="96"/>
      <c r="CH288" s="96"/>
      <c r="CI288" s="96"/>
      <c r="CJ288" s="96"/>
      <c r="CK288" s="96"/>
      <c r="CL288" s="96"/>
      <c r="CM288" s="96"/>
      <c r="CN288" s="96"/>
      <c r="CO288" s="96"/>
      <c r="CP288" s="96"/>
      <c r="CQ288" s="96"/>
      <c r="CR288" s="96"/>
    </row>
    <row r="289" spans="1:96" ht="34.5" customHeight="1">
      <c r="A289" s="96"/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  <c r="BU289" s="96"/>
      <c r="BV289" s="96"/>
      <c r="BW289" s="96"/>
      <c r="BX289" s="96"/>
      <c r="BY289" s="96"/>
      <c r="BZ289" s="96"/>
      <c r="CA289" s="96"/>
      <c r="CB289" s="96"/>
      <c r="CC289" s="96"/>
      <c r="CD289" s="96"/>
      <c r="CE289" s="96"/>
      <c r="CF289" s="96"/>
      <c r="CG289" s="96"/>
      <c r="CH289" s="96"/>
      <c r="CI289" s="96"/>
      <c r="CJ289" s="96"/>
      <c r="CK289" s="96"/>
      <c r="CL289" s="96"/>
      <c r="CM289" s="96"/>
      <c r="CN289" s="96"/>
      <c r="CO289" s="96"/>
      <c r="CP289" s="96"/>
      <c r="CQ289" s="96"/>
      <c r="CR289" s="96"/>
    </row>
    <row r="290" spans="1:96" ht="34.5" customHeight="1">
      <c r="A290" s="96"/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  <c r="CG290" s="96"/>
      <c r="CH290" s="96"/>
      <c r="CI290" s="96"/>
      <c r="CJ290" s="96"/>
      <c r="CK290" s="96"/>
      <c r="CL290" s="96"/>
      <c r="CM290" s="96"/>
      <c r="CN290" s="96"/>
      <c r="CO290" s="96"/>
      <c r="CP290" s="96"/>
      <c r="CQ290" s="96"/>
      <c r="CR290" s="96"/>
    </row>
    <row r="291" spans="1:96" ht="34.5" customHeight="1">
      <c r="A291" s="96"/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  <c r="BR291" s="96"/>
      <c r="BS291" s="96"/>
      <c r="BT291" s="96"/>
      <c r="BU291" s="96"/>
      <c r="BV291" s="96"/>
      <c r="BW291" s="96"/>
      <c r="BX291" s="96"/>
      <c r="BY291" s="96"/>
      <c r="BZ291" s="96"/>
      <c r="CA291" s="96"/>
      <c r="CB291" s="96"/>
      <c r="CC291" s="96"/>
      <c r="CD291" s="96"/>
      <c r="CE291" s="96"/>
      <c r="CF291" s="96"/>
      <c r="CG291" s="96"/>
      <c r="CH291" s="96"/>
      <c r="CI291" s="96"/>
      <c r="CJ291" s="96"/>
      <c r="CK291" s="96"/>
      <c r="CL291" s="96"/>
      <c r="CM291" s="96"/>
      <c r="CN291" s="96"/>
      <c r="CO291" s="96"/>
      <c r="CP291" s="96"/>
      <c r="CQ291" s="96"/>
      <c r="CR291" s="96"/>
    </row>
    <row r="292" spans="1:96" ht="34.5" customHeight="1">
      <c r="A292" s="96"/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  <c r="CG292" s="96"/>
      <c r="CH292" s="96"/>
      <c r="CI292" s="96"/>
      <c r="CJ292" s="96"/>
      <c r="CK292" s="96"/>
      <c r="CL292" s="96"/>
      <c r="CM292" s="96"/>
      <c r="CN292" s="96"/>
      <c r="CO292" s="96"/>
      <c r="CP292" s="96"/>
      <c r="CQ292" s="96"/>
      <c r="CR292" s="96"/>
    </row>
    <row r="293" spans="1:96" ht="34.5" customHeight="1">
      <c r="A293" s="96"/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  <c r="BU293" s="96"/>
      <c r="BV293" s="96"/>
      <c r="BW293" s="96"/>
      <c r="BX293" s="96"/>
      <c r="BY293" s="96"/>
      <c r="BZ293" s="96"/>
      <c r="CA293" s="96"/>
      <c r="CB293" s="96"/>
      <c r="CC293" s="96"/>
      <c r="CD293" s="96"/>
      <c r="CE293" s="96"/>
      <c r="CF293" s="96"/>
      <c r="CG293" s="96"/>
      <c r="CH293" s="96"/>
      <c r="CI293" s="96"/>
      <c r="CJ293" s="96"/>
      <c r="CK293" s="96"/>
      <c r="CL293" s="96"/>
      <c r="CM293" s="96"/>
      <c r="CN293" s="96"/>
      <c r="CO293" s="96"/>
      <c r="CP293" s="96"/>
      <c r="CQ293" s="96"/>
      <c r="CR293" s="96"/>
    </row>
    <row r="294" spans="1:96" ht="34.5" customHeight="1">
      <c r="A294" s="96"/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96"/>
      <c r="BO294" s="96"/>
      <c r="BP294" s="96"/>
      <c r="BQ294" s="96"/>
      <c r="BR294" s="96"/>
      <c r="BS294" s="96"/>
      <c r="BT294" s="96"/>
      <c r="BU294" s="96"/>
      <c r="BV294" s="96"/>
      <c r="BW294" s="96"/>
      <c r="BX294" s="96"/>
      <c r="BY294" s="96"/>
      <c r="BZ294" s="96"/>
      <c r="CA294" s="96"/>
      <c r="CB294" s="96"/>
      <c r="CC294" s="96"/>
      <c r="CD294" s="96"/>
      <c r="CE294" s="96"/>
      <c r="CF294" s="96"/>
      <c r="CG294" s="96"/>
      <c r="CH294" s="96"/>
      <c r="CI294" s="96"/>
      <c r="CJ294" s="96"/>
      <c r="CK294" s="96"/>
      <c r="CL294" s="96"/>
      <c r="CM294" s="96"/>
      <c r="CN294" s="96"/>
      <c r="CO294" s="96"/>
      <c r="CP294" s="96"/>
      <c r="CQ294" s="96"/>
      <c r="CR294" s="96"/>
    </row>
    <row r="295" spans="1:96" ht="34.5" customHeight="1">
      <c r="A295" s="96"/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  <c r="BU295" s="96"/>
      <c r="BV295" s="96"/>
      <c r="BW295" s="96"/>
      <c r="BX295" s="96"/>
      <c r="BY295" s="96"/>
      <c r="BZ295" s="96"/>
      <c r="CA295" s="96"/>
      <c r="CB295" s="96"/>
      <c r="CC295" s="96"/>
      <c r="CD295" s="96"/>
      <c r="CE295" s="96"/>
      <c r="CF295" s="96"/>
      <c r="CG295" s="96"/>
      <c r="CH295" s="96"/>
      <c r="CI295" s="96"/>
      <c r="CJ295" s="96"/>
      <c r="CK295" s="96"/>
      <c r="CL295" s="96"/>
      <c r="CM295" s="96"/>
      <c r="CN295" s="96"/>
      <c r="CO295" s="96"/>
      <c r="CP295" s="96"/>
      <c r="CQ295" s="96"/>
      <c r="CR295" s="96"/>
    </row>
    <row r="296" spans="1:96" ht="34.5" customHeight="1">
      <c r="A296" s="96"/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96"/>
      <c r="BO296" s="96"/>
      <c r="BP296" s="96"/>
      <c r="BQ296" s="96"/>
      <c r="BR296" s="96"/>
      <c r="BS296" s="96"/>
      <c r="BT296" s="96"/>
      <c r="BU296" s="96"/>
      <c r="BV296" s="96"/>
      <c r="BW296" s="96"/>
      <c r="BX296" s="96"/>
      <c r="BY296" s="96"/>
      <c r="BZ296" s="96"/>
      <c r="CA296" s="96"/>
      <c r="CB296" s="96"/>
      <c r="CC296" s="96"/>
      <c r="CD296" s="96"/>
      <c r="CE296" s="96"/>
      <c r="CF296" s="96"/>
      <c r="CG296" s="96"/>
      <c r="CH296" s="96"/>
      <c r="CI296" s="96"/>
      <c r="CJ296" s="96"/>
      <c r="CK296" s="96"/>
      <c r="CL296" s="96"/>
      <c r="CM296" s="96"/>
      <c r="CN296" s="96"/>
      <c r="CO296" s="96"/>
      <c r="CP296" s="96"/>
      <c r="CQ296" s="96"/>
      <c r="CR296" s="96"/>
    </row>
    <row r="297" spans="1:96" ht="34.5" customHeight="1">
      <c r="A297" s="96"/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96"/>
      <c r="BO297" s="96"/>
      <c r="BP297" s="96"/>
      <c r="BQ297" s="96"/>
      <c r="BR297" s="96"/>
      <c r="BS297" s="96"/>
      <c r="BT297" s="96"/>
      <c r="BU297" s="96"/>
      <c r="BV297" s="96"/>
      <c r="BW297" s="96"/>
      <c r="BX297" s="96"/>
      <c r="BY297" s="96"/>
      <c r="BZ297" s="96"/>
      <c r="CA297" s="96"/>
      <c r="CB297" s="96"/>
      <c r="CC297" s="96"/>
      <c r="CD297" s="96"/>
      <c r="CE297" s="96"/>
      <c r="CF297" s="96"/>
      <c r="CG297" s="96"/>
      <c r="CH297" s="96"/>
      <c r="CI297" s="96"/>
      <c r="CJ297" s="96"/>
      <c r="CK297" s="96"/>
      <c r="CL297" s="96"/>
      <c r="CM297" s="96"/>
      <c r="CN297" s="96"/>
      <c r="CO297" s="96"/>
      <c r="CP297" s="96"/>
      <c r="CQ297" s="96"/>
      <c r="CR297" s="96"/>
    </row>
    <row r="298" spans="1:96" ht="34.5" customHeight="1">
      <c r="A298" s="96"/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96"/>
      <c r="BO298" s="96"/>
      <c r="BP298" s="96"/>
      <c r="BQ298" s="96"/>
      <c r="BR298" s="96"/>
      <c r="BS298" s="96"/>
      <c r="BT298" s="96"/>
      <c r="BU298" s="96"/>
      <c r="BV298" s="96"/>
      <c r="BW298" s="96"/>
      <c r="BX298" s="96"/>
      <c r="BY298" s="96"/>
      <c r="BZ298" s="96"/>
      <c r="CA298" s="96"/>
      <c r="CB298" s="96"/>
      <c r="CC298" s="96"/>
      <c r="CD298" s="96"/>
      <c r="CE298" s="96"/>
      <c r="CF298" s="96"/>
      <c r="CG298" s="96"/>
      <c r="CH298" s="96"/>
      <c r="CI298" s="96"/>
      <c r="CJ298" s="96"/>
      <c r="CK298" s="96"/>
      <c r="CL298" s="96"/>
      <c r="CM298" s="96"/>
      <c r="CN298" s="96"/>
      <c r="CO298" s="96"/>
      <c r="CP298" s="96"/>
      <c r="CQ298" s="96"/>
      <c r="CR298" s="96"/>
    </row>
    <row r="299" spans="1:96" ht="34.5" customHeight="1">
      <c r="A299" s="96"/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96"/>
      <c r="BO299" s="96"/>
      <c r="BP299" s="96"/>
      <c r="BQ299" s="96"/>
      <c r="BR299" s="96"/>
      <c r="BS299" s="96"/>
      <c r="BT299" s="96"/>
      <c r="BU299" s="96"/>
      <c r="BV299" s="96"/>
      <c r="BW299" s="96"/>
      <c r="BX299" s="96"/>
      <c r="BY299" s="96"/>
      <c r="BZ299" s="96"/>
      <c r="CA299" s="96"/>
      <c r="CB299" s="96"/>
      <c r="CC299" s="96"/>
      <c r="CD299" s="96"/>
      <c r="CE299" s="96"/>
      <c r="CF299" s="96"/>
      <c r="CG299" s="96"/>
      <c r="CH299" s="96"/>
      <c r="CI299" s="96"/>
      <c r="CJ299" s="96"/>
      <c r="CK299" s="96"/>
      <c r="CL299" s="96"/>
      <c r="CM299" s="96"/>
      <c r="CN299" s="96"/>
      <c r="CO299" s="96"/>
      <c r="CP299" s="96"/>
      <c r="CQ299" s="96"/>
      <c r="CR299" s="96"/>
    </row>
    <row r="300" spans="1:96" ht="34.5" customHeight="1">
      <c r="A300" s="96"/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96"/>
      <c r="BO300" s="96"/>
      <c r="BP300" s="96"/>
      <c r="BQ300" s="96"/>
      <c r="BR300" s="96"/>
      <c r="BS300" s="96"/>
      <c r="BT300" s="96"/>
      <c r="BU300" s="96"/>
      <c r="BV300" s="96"/>
      <c r="BW300" s="96"/>
      <c r="BX300" s="96"/>
      <c r="BY300" s="96"/>
      <c r="BZ300" s="96"/>
      <c r="CA300" s="96"/>
      <c r="CB300" s="96"/>
      <c r="CC300" s="96"/>
      <c r="CD300" s="96"/>
      <c r="CE300" s="96"/>
      <c r="CF300" s="96"/>
      <c r="CG300" s="96"/>
      <c r="CH300" s="96"/>
      <c r="CI300" s="96"/>
      <c r="CJ300" s="96"/>
      <c r="CK300" s="96"/>
      <c r="CL300" s="96"/>
      <c r="CM300" s="96"/>
      <c r="CN300" s="96"/>
      <c r="CO300" s="96"/>
      <c r="CP300" s="96"/>
      <c r="CQ300" s="96"/>
      <c r="CR300" s="96"/>
    </row>
    <row r="301" spans="1:96" ht="34.5" customHeight="1">
      <c r="A301" s="96"/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96"/>
      <c r="BO301" s="96"/>
      <c r="BP301" s="96"/>
      <c r="BQ301" s="96"/>
      <c r="BR301" s="96"/>
      <c r="BS301" s="96"/>
      <c r="BT301" s="96"/>
      <c r="BU301" s="96"/>
      <c r="BV301" s="96"/>
      <c r="BW301" s="96"/>
      <c r="BX301" s="96"/>
      <c r="BY301" s="96"/>
      <c r="BZ301" s="96"/>
      <c r="CA301" s="96"/>
      <c r="CB301" s="96"/>
      <c r="CC301" s="96"/>
      <c r="CD301" s="96"/>
      <c r="CE301" s="96"/>
      <c r="CF301" s="96"/>
      <c r="CG301" s="96"/>
      <c r="CH301" s="96"/>
      <c r="CI301" s="96"/>
      <c r="CJ301" s="96"/>
      <c r="CK301" s="96"/>
      <c r="CL301" s="96"/>
      <c r="CM301" s="96"/>
      <c r="CN301" s="96"/>
      <c r="CO301" s="96"/>
      <c r="CP301" s="96"/>
      <c r="CQ301" s="96"/>
      <c r="CR301" s="96"/>
    </row>
    <row r="302" spans="1:96" ht="34.5" customHeight="1">
      <c r="A302" s="96"/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96"/>
      <c r="BO302" s="96"/>
      <c r="BP302" s="96"/>
      <c r="BQ302" s="96"/>
      <c r="BR302" s="96"/>
      <c r="BS302" s="96"/>
      <c r="BT302" s="96"/>
      <c r="BU302" s="96"/>
      <c r="BV302" s="96"/>
      <c r="BW302" s="96"/>
      <c r="BX302" s="96"/>
      <c r="BY302" s="96"/>
      <c r="BZ302" s="96"/>
      <c r="CA302" s="96"/>
      <c r="CB302" s="96"/>
      <c r="CC302" s="96"/>
      <c r="CD302" s="96"/>
      <c r="CE302" s="96"/>
      <c r="CF302" s="96"/>
      <c r="CG302" s="96"/>
      <c r="CH302" s="96"/>
      <c r="CI302" s="96"/>
      <c r="CJ302" s="96"/>
      <c r="CK302" s="96"/>
      <c r="CL302" s="96"/>
      <c r="CM302" s="96"/>
      <c r="CN302" s="96"/>
      <c r="CO302" s="96"/>
      <c r="CP302" s="96"/>
      <c r="CQ302" s="96"/>
      <c r="CR302" s="96"/>
    </row>
    <row r="303" spans="1:96" ht="34.5" customHeight="1">
      <c r="A303" s="96"/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96"/>
      <c r="BO303" s="96"/>
      <c r="BP303" s="96"/>
      <c r="BQ303" s="96"/>
      <c r="BR303" s="96"/>
      <c r="BS303" s="96"/>
      <c r="BT303" s="96"/>
      <c r="BU303" s="96"/>
      <c r="BV303" s="96"/>
      <c r="BW303" s="96"/>
      <c r="BX303" s="96"/>
      <c r="BY303" s="96"/>
      <c r="BZ303" s="96"/>
      <c r="CA303" s="96"/>
      <c r="CB303" s="96"/>
      <c r="CC303" s="96"/>
      <c r="CD303" s="96"/>
      <c r="CE303" s="96"/>
      <c r="CF303" s="96"/>
      <c r="CG303" s="96"/>
      <c r="CH303" s="96"/>
      <c r="CI303" s="96"/>
      <c r="CJ303" s="96"/>
      <c r="CK303" s="96"/>
      <c r="CL303" s="96"/>
      <c r="CM303" s="96"/>
      <c r="CN303" s="96"/>
      <c r="CO303" s="96"/>
      <c r="CP303" s="96"/>
      <c r="CQ303" s="96"/>
      <c r="CR303" s="96"/>
    </row>
    <row r="304" spans="1:96" ht="34.5" customHeight="1">
      <c r="A304" s="96"/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96"/>
      <c r="BO304" s="96"/>
      <c r="BP304" s="96"/>
      <c r="BQ304" s="96"/>
      <c r="BR304" s="96"/>
      <c r="BS304" s="96"/>
      <c r="BT304" s="96"/>
      <c r="BU304" s="96"/>
      <c r="BV304" s="96"/>
      <c r="BW304" s="96"/>
      <c r="BX304" s="96"/>
      <c r="BY304" s="96"/>
      <c r="BZ304" s="96"/>
      <c r="CA304" s="96"/>
      <c r="CB304" s="96"/>
      <c r="CC304" s="96"/>
      <c r="CD304" s="96"/>
      <c r="CE304" s="96"/>
      <c r="CF304" s="96"/>
      <c r="CG304" s="96"/>
      <c r="CH304" s="96"/>
      <c r="CI304" s="96"/>
      <c r="CJ304" s="96"/>
      <c r="CK304" s="96"/>
      <c r="CL304" s="96"/>
      <c r="CM304" s="96"/>
      <c r="CN304" s="96"/>
      <c r="CO304" s="96"/>
      <c r="CP304" s="96"/>
      <c r="CQ304" s="96"/>
      <c r="CR304" s="96"/>
    </row>
    <row r="305" spans="1:96" ht="34.5" customHeight="1">
      <c r="A305" s="96"/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96"/>
      <c r="BO305" s="96"/>
      <c r="BP305" s="96"/>
      <c r="BQ305" s="96"/>
      <c r="BR305" s="96"/>
      <c r="BS305" s="96"/>
      <c r="BT305" s="96"/>
      <c r="BU305" s="96"/>
      <c r="BV305" s="96"/>
      <c r="BW305" s="96"/>
      <c r="BX305" s="96"/>
      <c r="BY305" s="96"/>
      <c r="BZ305" s="96"/>
      <c r="CA305" s="96"/>
      <c r="CB305" s="96"/>
      <c r="CC305" s="96"/>
      <c r="CD305" s="96"/>
      <c r="CE305" s="96"/>
      <c r="CF305" s="96"/>
      <c r="CG305" s="96"/>
      <c r="CH305" s="96"/>
      <c r="CI305" s="96"/>
      <c r="CJ305" s="96"/>
      <c r="CK305" s="96"/>
      <c r="CL305" s="96"/>
      <c r="CM305" s="96"/>
      <c r="CN305" s="96"/>
      <c r="CO305" s="96"/>
      <c r="CP305" s="96"/>
      <c r="CQ305" s="96"/>
      <c r="CR305" s="96"/>
    </row>
    <row r="306" spans="1:96" ht="34.5" customHeight="1">
      <c r="A306" s="96"/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96"/>
      <c r="BO306" s="96"/>
      <c r="BP306" s="96"/>
      <c r="BQ306" s="96"/>
      <c r="BR306" s="96"/>
      <c r="BS306" s="96"/>
      <c r="BT306" s="96"/>
      <c r="BU306" s="96"/>
      <c r="BV306" s="96"/>
      <c r="BW306" s="96"/>
      <c r="BX306" s="96"/>
      <c r="BY306" s="96"/>
      <c r="BZ306" s="96"/>
      <c r="CA306" s="96"/>
      <c r="CB306" s="96"/>
      <c r="CC306" s="96"/>
      <c r="CD306" s="96"/>
      <c r="CE306" s="96"/>
      <c r="CF306" s="96"/>
      <c r="CG306" s="96"/>
      <c r="CH306" s="96"/>
      <c r="CI306" s="96"/>
      <c r="CJ306" s="96"/>
      <c r="CK306" s="96"/>
      <c r="CL306" s="96"/>
      <c r="CM306" s="96"/>
      <c r="CN306" s="96"/>
      <c r="CO306" s="96"/>
      <c r="CP306" s="96"/>
      <c r="CQ306" s="96"/>
      <c r="CR306" s="96"/>
    </row>
    <row r="307" spans="1:96" ht="34.5" customHeight="1">
      <c r="A307" s="96"/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96"/>
      <c r="BO307" s="96"/>
      <c r="BP307" s="96"/>
      <c r="BQ307" s="96"/>
      <c r="BR307" s="96"/>
      <c r="BS307" s="96"/>
      <c r="BT307" s="96"/>
      <c r="BU307" s="96"/>
      <c r="BV307" s="96"/>
      <c r="BW307" s="96"/>
      <c r="BX307" s="96"/>
      <c r="BY307" s="96"/>
      <c r="BZ307" s="96"/>
      <c r="CA307" s="96"/>
      <c r="CB307" s="96"/>
      <c r="CC307" s="96"/>
      <c r="CD307" s="96"/>
      <c r="CE307" s="96"/>
      <c r="CF307" s="96"/>
      <c r="CG307" s="96"/>
      <c r="CH307" s="96"/>
      <c r="CI307" s="96"/>
      <c r="CJ307" s="96"/>
      <c r="CK307" s="96"/>
      <c r="CL307" s="96"/>
      <c r="CM307" s="96"/>
      <c r="CN307" s="96"/>
      <c r="CO307" s="96"/>
      <c r="CP307" s="96"/>
      <c r="CQ307" s="96"/>
      <c r="CR307" s="96"/>
    </row>
    <row r="308" spans="1:96" ht="34.5" customHeight="1">
      <c r="A308" s="96"/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96"/>
      <c r="BO308" s="96"/>
      <c r="BP308" s="96"/>
      <c r="BQ308" s="96"/>
      <c r="BR308" s="96"/>
      <c r="BS308" s="96"/>
      <c r="BT308" s="96"/>
      <c r="BU308" s="96"/>
      <c r="BV308" s="96"/>
      <c r="BW308" s="96"/>
      <c r="BX308" s="96"/>
      <c r="BY308" s="96"/>
      <c r="BZ308" s="96"/>
      <c r="CA308" s="96"/>
      <c r="CB308" s="96"/>
      <c r="CC308" s="96"/>
      <c r="CD308" s="96"/>
      <c r="CE308" s="96"/>
      <c r="CF308" s="96"/>
      <c r="CG308" s="96"/>
      <c r="CH308" s="96"/>
      <c r="CI308" s="96"/>
      <c r="CJ308" s="96"/>
      <c r="CK308" s="96"/>
      <c r="CL308" s="96"/>
      <c r="CM308" s="96"/>
      <c r="CN308" s="96"/>
      <c r="CO308" s="96"/>
      <c r="CP308" s="96"/>
      <c r="CQ308" s="96"/>
      <c r="CR308" s="96"/>
    </row>
    <row r="309" spans="1:96" ht="34.5" customHeight="1">
      <c r="A309" s="96"/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96"/>
      <c r="BO309" s="96"/>
      <c r="BP309" s="96"/>
      <c r="BQ309" s="96"/>
      <c r="BR309" s="96"/>
      <c r="BS309" s="96"/>
      <c r="BT309" s="96"/>
      <c r="BU309" s="96"/>
      <c r="BV309" s="96"/>
      <c r="BW309" s="96"/>
      <c r="BX309" s="96"/>
      <c r="BY309" s="96"/>
      <c r="BZ309" s="96"/>
      <c r="CA309" s="96"/>
      <c r="CB309" s="96"/>
      <c r="CC309" s="96"/>
      <c r="CD309" s="96"/>
      <c r="CE309" s="96"/>
      <c r="CF309" s="96"/>
      <c r="CG309" s="96"/>
      <c r="CH309" s="96"/>
      <c r="CI309" s="96"/>
      <c r="CJ309" s="96"/>
      <c r="CK309" s="96"/>
      <c r="CL309" s="96"/>
      <c r="CM309" s="96"/>
      <c r="CN309" s="96"/>
      <c r="CO309" s="96"/>
      <c r="CP309" s="96"/>
      <c r="CQ309" s="96"/>
      <c r="CR309" s="96"/>
    </row>
    <row r="310" spans="1:96" ht="34.5" customHeight="1">
      <c r="A310" s="96"/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96"/>
      <c r="BO310" s="96"/>
      <c r="BP310" s="96"/>
      <c r="BQ310" s="96"/>
      <c r="BR310" s="96"/>
      <c r="BS310" s="96"/>
      <c r="BT310" s="96"/>
      <c r="BU310" s="96"/>
      <c r="BV310" s="96"/>
      <c r="BW310" s="96"/>
      <c r="BX310" s="96"/>
      <c r="BY310" s="96"/>
      <c r="BZ310" s="96"/>
      <c r="CA310" s="96"/>
      <c r="CB310" s="96"/>
      <c r="CC310" s="96"/>
      <c r="CD310" s="96"/>
      <c r="CE310" s="96"/>
      <c r="CF310" s="96"/>
      <c r="CG310" s="96"/>
      <c r="CH310" s="96"/>
      <c r="CI310" s="96"/>
      <c r="CJ310" s="96"/>
      <c r="CK310" s="96"/>
      <c r="CL310" s="96"/>
      <c r="CM310" s="96"/>
      <c r="CN310" s="96"/>
      <c r="CO310" s="96"/>
      <c r="CP310" s="96"/>
      <c r="CQ310" s="96"/>
      <c r="CR310" s="96"/>
    </row>
    <row r="311" spans="1:96" ht="34.5" customHeight="1">
      <c r="A311" s="96"/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96"/>
      <c r="BO311" s="96"/>
      <c r="BP311" s="96"/>
      <c r="BQ311" s="96"/>
      <c r="BR311" s="96"/>
      <c r="BS311" s="96"/>
      <c r="BT311" s="96"/>
      <c r="BU311" s="96"/>
      <c r="BV311" s="96"/>
      <c r="BW311" s="96"/>
      <c r="BX311" s="96"/>
      <c r="BY311" s="96"/>
      <c r="BZ311" s="96"/>
      <c r="CA311" s="96"/>
      <c r="CB311" s="96"/>
      <c r="CC311" s="96"/>
      <c r="CD311" s="96"/>
      <c r="CE311" s="96"/>
      <c r="CF311" s="96"/>
      <c r="CG311" s="96"/>
      <c r="CH311" s="96"/>
      <c r="CI311" s="96"/>
      <c r="CJ311" s="96"/>
      <c r="CK311" s="96"/>
      <c r="CL311" s="96"/>
      <c r="CM311" s="96"/>
      <c r="CN311" s="96"/>
      <c r="CO311" s="96"/>
      <c r="CP311" s="96"/>
      <c r="CQ311" s="96"/>
      <c r="CR311" s="96"/>
    </row>
    <row r="312" spans="1:96" ht="34.5" customHeight="1">
      <c r="A312" s="96"/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  <c r="BU312" s="96"/>
      <c r="BV312" s="96"/>
      <c r="BW312" s="96"/>
      <c r="BX312" s="96"/>
      <c r="BY312" s="96"/>
      <c r="BZ312" s="96"/>
      <c r="CA312" s="96"/>
      <c r="CB312" s="96"/>
      <c r="CC312" s="96"/>
      <c r="CD312" s="96"/>
      <c r="CE312" s="96"/>
      <c r="CF312" s="96"/>
      <c r="CG312" s="96"/>
      <c r="CH312" s="96"/>
      <c r="CI312" s="96"/>
      <c r="CJ312" s="96"/>
      <c r="CK312" s="96"/>
      <c r="CL312" s="96"/>
      <c r="CM312" s="96"/>
      <c r="CN312" s="96"/>
      <c r="CO312" s="96"/>
      <c r="CP312" s="96"/>
      <c r="CQ312" s="96"/>
      <c r="CR312" s="96"/>
    </row>
    <row r="313" spans="1:96" ht="34.5" customHeight="1">
      <c r="A313" s="96"/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  <c r="BU313" s="96"/>
      <c r="BV313" s="96"/>
      <c r="BW313" s="96"/>
      <c r="BX313" s="96"/>
      <c r="BY313" s="96"/>
      <c r="BZ313" s="96"/>
      <c r="CA313" s="96"/>
      <c r="CB313" s="96"/>
      <c r="CC313" s="96"/>
      <c r="CD313" s="96"/>
      <c r="CE313" s="96"/>
      <c r="CF313" s="96"/>
      <c r="CG313" s="96"/>
      <c r="CH313" s="96"/>
      <c r="CI313" s="96"/>
      <c r="CJ313" s="96"/>
      <c r="CK313" s="96"/>
      <c r="CL313" s="96"/>
      <c r="CM313" s="96"/>
      <c r="CN313" s="96"/>
      <c r="CO313" s="96"/>
      <c r="CP313" s="96"/>
      <c r="CQ313" s="96"/>
      <c r="CR313" s="96"/>
    </row>
    <row r="314" spans="1:96" ht="34.5" customHeight="1">
      <c r="A314" s="96"/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96"/>
      <c r="BO314" s="96"/>
      <c r="BP314" s="96"/>
      <c r="BQ314" s="96"/>
      <c r="BR314" s="96"/>
      <c r="BS314" s="96"/>
      <c r="BT314" s="96"/>
      <c r="BU314" s="96"/>
      <c r="BV314" s="96"/>
      <c r="BW314" s="96"/>
      <c r="BX314" s="96"/>
      <c r="BY314" s="96"/>
      <c r="BZ314" s="96"/>
      <c r="CA314" s="96"/>
      <c r="CB314" s="96"/>
      <c r="CC314" s="96"/>
      <c r="CD314" s="96"/>
      <c r="CE314" s="96"/>
      <c r="CF314" s="96"/>
      <c r="CG314" s="96"/>
      <c r="CH314" s="96"/>
      <c r="CI314" s="96"/>
      <c r="CJ314" s="96"/>
      <c r="CK314" s="96"/>
      <c r="CL314" s="96"/>
      <c r="CM314" s="96"/>
      <c r="CN314" s="96"/>
      <c r="CO314" s="96"/>
      <c r="CP314" s="96"/>
      <c r="CQ314" s="96"/>
      <c r="CR314" s="96"/>
    </row>
    <row r="315" spans="1:96" ht="34.5" customHeight="1">
      <c r="A315" s="96"/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96"/>
      <c r="BO315" s="96"/>
      <c r="BP315" s="96"/>
      <c r="BQ315" s="96"/>
      <c r="BR315" s="96"/>
      <c r="BS315" s="96"/>
      <c r="BT315" s="96"/>
      <c r="BU315" s="96"/>
      <c r="BV315" s="96"/>
      <c r="BW315" s="96"/>
      <c r="BX315" s="96"/>
      <c r="BY315" s="96"/>
      <c r="BZ315" s="96"/>
      <c r="CA315" s="96"/>
      <c r="CB315" s="96"/>
      <c r="CC315" s="96"/>
      <c r="CD315" s="96"/>
      <c r="CE315" s="96"/>
      <c r="CF315" s="96"/>
      <c r="CG315" s="96"/>
      <c r="CH315" s="96"/>
      <c r="CI315" s="96"/>
      <c r="CJ315" s="96"/>
      <c r="CK315" s="96"/>
      <c r="CL315" s="96"/>
      <c r="CM315" s="96"/>
      <c r="CN315" s="96"/>
      <c r="CO315" s="96"/>
      <c r="CP315" s="96"/>
      <c r="CQ315" s="96"/>
      <c r="CR315" s="96"/>
    </row>
    <row r="316" spans="1:96" ht="34.5" customHeight="1">
      <c r="A316" s="96"/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96"/>
      <c r="BO316" s="96"/>
      <c r="BP316" s="96"/>
      <c r="BQ316" s="96"/>
      <c r="BR316" s="96"/>
      <c r="BS316" s="96"/>
      <c r="BT316" s="96"/>
      <c r="BU316" s="96"/>
      <c r="BV316" s="96"/>
      <c r="BW316" s="96"/>
      <c r="BX316" s="96"/>
      <c r="BY316" s="96"/>
      <c r="BZ316" s="96"/>
      <c r="CA316" s="96"/>
      <c r="CB316" s="96"/>
      <c r="CC316" s="96"/>
      <c r="CD316" s="96"/>
      <c r="CE316" s="96"/>
      <c r="CF316" s="96"/>
      <c r="CG316" s="96"/>
      <c r="CH316" s="96"/>
      <c r="CI316" s="96"/>
      <c r="CJ316" s="96"/>
      <c r="CK316" s="96"/>
      <c r="CL316" s="96"/>
      <c r="CM316" s="96"/>
      <c r="CN316" s="96"/>
      <c r="CO316" s="96"/>
      <c r="CP316" s="96"/>
      <c r="CQ316" s="96"/>
      <c r="CR316" s="96"/>
    </row>
    <row r="317" spans="1:96" ht="34.5" customHeight="1">
      <c r="A317" s="96"/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96"/>
      <c r="BO317" s="96"/>
      <c r="BP317" s="96"/>
      <c r="BQ317" s="96"/>
      <c r="BR317" s="96"/>
      <c r="BS317" s="96"/>
      <c r="BT317" s="96"/>
      <c r="BU317" s="96"/>
      <c r="BV317" s="96"/>
      <c r="BW317" s="96"/>
      <c r="BX317" s="96"/>
      <c r="BY317" s="96"/>
      <c r="BZ317" s="96"/>
      <c r="CA317" s="96"/>
      <c r="CB317" s="96"/>
      <c r="CC317" s="96"/>
      <c r="CD317" s="96"/>
      <c r="CE317" s="96"/>
      <c r="CF317" s="96"/>
      <c r="CG317" s="96"/>
      <c r="CH317" s="96"/>
      <c r="CI317" s="96"/>
      <c r="CJ317" s="96"/>
      <c r="CK317" s="96"/>
      <c r="CL317" s="96"/>
      <c r="CM317" s="96"/>
      <c r="CN317" s="96"/>
      <c r="CO317" s="96"/>
      <c r="CP317" s="96"/>
      <c r="CQ317" s="96"/>
      <c r="CR317" s="96"/>
    </row>
    <row r="318" spans="1:96" ht="34.5" customHeight="1">
      <c r="A318" s="96"/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96"/>
      <c r="BO318" s="96"/>
      <c r="BP318" s="96"/>
      <c r="BQ318" s="96"/>
      <c r="BR318" s="96"/>
      <c r="BS318" s="96"/>
      <c r="BT318" s="96"/>
      <c r="BU318" s="96"/>
      <c r="BV318" s="96"/>
      <c r="BW318" s="96"/>
      <c r="BX318" s="96"/>
      <c r="BY318" s="96"/>
      <c r="BZ318" s="96"/>
      <c r="CA318" s="96"/>
      <c r="CB318" s="96"/>
      <c r="CC318" s="96"/>
      <c r="CD318" s="96"/>
      <c r="CE318" s="96"/>
      <c r="CF318" s="96"/>
      <c r="CG318" s="96"/>
      <c r="CH318" s="96"/>
      <c r="CI318" s="96"/>
      <c r="CJ318" s="96"/>
      <c r="CK318" s="96"/>
      <c r="CL318" s="96"/>
      <c r="CM318" s="96"/>
      <c r="CN318" s="96"/>
      <c r="CO318" s="96"/>
      <c r="CP318" s="96"/>
      <c r="CQ318" s="96"/>
      <c r="CR318" s="96"/>
    </row>
    <row r="319" spans="1:96" ht="34.5" customHeight="1">
      <c r="A319" s="96"/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96"/>
      <c r="BO319" s="96"/>
      <c r="BP319" s="96"/>
      <c r="BQ319" s="96"/>
      <c r="BR319" s="96"/>
      <c r="BS319" s="96"/>
      <c r="BT319" s="96"/>
      <c r="BU319" s="96"/>
      <c r="BV319" s="96"/>
      <c r="BW319" s="96"/>
      <c r="BX319" s="96"/>
      <c r="BY319" s="96"/>
      <c r="BZ319" s="96"/>
      <c r="CA319" s="96"/>
      <c r="CB319" s="96"/>
      <c r="CC319" s="96"/>
      <c r="CD319" s="96"/>
      <c r="CE319" s="96"/>
      <c r="CF319" s="96"/>
      <c r="CG319" s="96"/>
      <c r="CH319" s="96"/>
      <c r="CI319" s="96"/>
      <c r="CJ319" s="96"/>
      <c r="CK319" s="96"/>
      <c r="CL319" s="96"/>
      <c r="CM319" s="96"/>
      <c r="CN319" s="96"/>
      <c r="CO319" s="96"/>
      <c r="CP319" s="96"/>
      <c r="CQ319" s="96"/>
      <c r="CR319" s="96"/>
    </row>
    <row r="320" spans="1:96" ht="34.5" customHeight="1">
      <c r="A320" s="96"/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96"/>
      <c r="BO320" s="96"/>
      <c r="BP320" s="96"/>
      <c r="BQ320" s="96"/>
      <c r="BR320" s="96"/>
      <c r="BS320" s="96"/>
      <c r="BT320" s="96"/>
      <c r="BU320" s="96"/>
      <c r="BV320" s="96"/>
      <c r="BW320" s="96"/>
      <c r="BX320" s="96"/>
      <c r="BY320" s="96"/>
      <c r="BZ320" s="96"/>
      <c r="CA320" s="96"/>
      <c r="CB320" s="96"/>
      <c r="CC320" s="96"/>
      <c r="CD320" s="96"/>
      <c r="CE320" s="96"/>
      <c r="CF320" s="96"/>
      <c r="CG320" s="96"/>
      <c r="CH320" s="96"/>
      <c r="CI320" s="96"/>
      <c r="CJ320" s="96"/>
      <c r="CK320" s="96"/>
      <c r="CL320" s="96"/>
      <c r="CM320" s="96"/>
      <c r="CN320" s="96"/>
      <c r="CO320" s="96"/>
      <c r="CP320" s="96"/>
      <c r="CQ320" s="96"/>
      <c r="CR320" s="96"/>
    </row>
    <row r="321" spans="1:96" ht="34.5" customHeight="1">
      <c r="A321" s="96"/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96"/>
      <c r="BO321" s="96"/>
      <c r="BP321" s="96"/>
      <c r="BQ321" s="96"/>
      <c r="BR321" s="96"/>
      <c r="BS321" s="96"/>
      <c r="BT321" s="96"/>
      <c r="BU321" s="96"/>
      <c r="BV321" s="96"/>
      <c r="BW321" s="96"/>
      <c r="BX321" s="96"/>
      <c r="BY321" s="96"/>
      <c r="BZ321" s="96"/>
      <c r="CA321" s="96"/>
      <c r="CB321" s="96"/>
      <c r="CC321" s="96"/>
      <c r="CD321" s="96"/>
      <c r="CE321" s="96"/>
      <c r="CF321" s="96"/>
      <c r="CG321" s="96"/>
      <c r="CH321" s="96"/>
      <c r="CI321" s="96"/>
      <c r="CJ321" s="96"/>
      <c r="CK321" s="96"/>
      <c r="CL321" s="96"/>
      <c r="CM321" s="96"/>
      <c r="CN321" s="96"/>
      <c r="CO321" s="96"/>
      <c r="CP321" s="96"/>
      <c r="CQ321" s="96"/>
      <c r="CR321" s="96"/>
    </row>
    <row r="322" spans="1:96" ht="34.5" customHeight="1">
      <c r="A322" s="96"/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96"/>
      <c r="BO322" s="96"/>
      <c r="BP322" s="96"/>
      <c r="BQ322" s="96"/>
      <c r="BR322" s="96"/>
      <c r="BS322" s="96"/>
      <c r="BT322" s="96"/>
      <c r="BU322" s="96"/>
      <c r="BV322" s="96"/>
      <c r="BW322" s="96"/>
      <c r="BX322" s="96"/>
      <c r="BY322" s="96"/>
      <c r="BZ322" s="96"/>
      <c r="CA322" s="96"/>
      <c r="CB322" s="96"/>
      <c r="CC322" s="96"/>
      <c r="CD322" s="96"/>
      <c r="CE322" s="96"/>
      <c r="CF322" s="96"/>
      <c r="CG322" s="96"/>
      <c r="CH322" s="96"/>
      <c r="CI322" s="96"/>
      <c r="CJ322" s="96"/>
      <c r="CK322" s="96"/>
      <c r="CL322" s="96"/>
      <c r="CM322" s="96"/>
      <c r="CN322" s="96"/>
      <c r="CO322" s="96"/>
      <c r="CP322" s="96"/>
      <c r="CQ322" s="96"/>
      <c r="CR322" s="96"/>
    </row>
    <row r="323" spans="1:96" ht="34.5" customHeight="1">
      <c r="A323" s="96"/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96"/>
      <c r="BO323" s="96"/>
      <c r="BP323" s="96"/>
      <c r="BQ323" s="96"/>
      <c r="BR323" s="96"/>
      <c r="BS323" s="96"/>
      <c r="BT323" s="96"/>
      <c r="BU323" s="96"/>
      <c r="BV323" s="96"/>
      <c r="BW323" s="96"/>
      <c r="BX323" s="96"/>
      <c r="BY323" s="96"/>
      <c r="BZ323" s="96"/>
      <c r="CA323" s="96"/>
      <c r="CB323" s="96"/>
      <c r="CC323" s="96"/>
      <c r="CD323" s="96"/>
      <c r="CE323" s="96"/>
      <c r="CF323" s="96"/>
      <c r="CG323" s="96"/>
      <c r="CH323" s="96"/>
      <c r="CI323" s="96"/>
      <c r="CJ323" s="96"/>
      <c r="CK323" s="96"/>
      <c r="CL323" s="96"/>
      <c r="CM323" s="96"/>
      <c r="CN323" s="96"/>
      <c r="CO323" s="96"/>
      <c r="CP323" s="96"/>
      <c r="CQ323" s="96"/>
      <c r="CR323" s="96"/>
    </row>
    <row r="324" spans="1:96" ht="34.5" customHeight="1">
      <c r="A324" s="96"/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96"/>
      <c r="BO324" s="96"/>
      <c r="BP324" s="96"/>
      <c r="BQ324" s="96"/>
      <c r="BR324" s="96"/>
      <c r="BS324" s="96"/>
      <c r="BT324" s="96"/>
      <c r="BU324" s="96"/>
      <c r="BV324" s="96"/>
      <c r="BW324" s="96"/>
      <c r="BX324" s="96"/>
      <c r="BY324" s="96"/>
      <c r="BZ324" s="96"/>
      <c r="CA324" s="96"/>
      <c r="CB324" s="96"/>
      <c r="CC324" s="96"/>
      <c r="CD324" s="96"/>
      <c r="CE324" s="96"/>
      <c r="CF324" s="96"/>
      <c r="CG324" s="96"/>
      <c r="CH324" s="96"/>
      <c r="CI324" s="96"/>
      <c r="CJ324" s="96"/>
      <c r="CK324" s="96"/>
      <c r="CL324" s="96"/>
      <c r="CM324" s="96"/>
      <c r="CN324" s="96"/>
      <c r="CO324" s="96"/>
      <c r="CP324" s="96"/>
      <c r="CQ324" s="96"/>
      <c r="CR324" s="96"/>
    </row>
    <row r="325" spans="1:96" ht="34.5" customHeight="1">
      <c r="A325" s="96"/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96"/>
      <c r="BO325" s="96"/>
      <c r="BP325" s="96"/>
      <c r="BQ325" s="96"/>
      <c r="BR325" s="96"/>
      <c r="BS325" s="96"/>
      <c r="BT325" s="96"/>
      <c r="BU325" s="96"/>
      <c r="BV325" s="96"/>
      <c r="BW325" s="96"/>
      <c r="BX325" s="96"/>
      <c r="BY325" s="96"/>
      <c r="BZ325" s="96"/>
      <c r="CA325" s="96"/>
      <c r="CB325" s="96"/>
      <c r="CC325" s="96"/>
      <c r="CD325" s="96"/>
      <c r="CE325" s="96"/>
      <c r="CF325" s="96"/>
      <c r="CG325" s="96"/>
      <c r="CH325" s="96"/>
      <c r="CI325" s="96"/>
      <c r="CJ325" s="96"/>
      <c r="CK325" s="96"/>
      <c r="CL325" s="96"/>
      <c r="CM325" s="96"/>
      <c r="CN325" s="96"/>
      <c r="CO325" s="96"/>
      <c r="CP325" s="96"/>
      <c r="CQ325" s="96"/>
      <c r="CR325" s="96"/>
    </row>
    <row r="326" spans="1:96" ht="34.5" customHeight="1">
      <c r="A326" s="96"/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  <c r="BU326" s="96"/>
      <c r="BV326" s="96"/>
      <c r="BW326" s="96"/>
      <c r="BX326" s="96"/>
      <c r="BY326" s="96"/>
      <c r="BZ326" s="96"/>
      <c r="CA326" s="96"/>
      <c r="CB326" s="96"/>
      <c r="CC326" s="96"/>
      <c r="CD326" s="96"/>
      <c r="CE326" s="96"/>
      <c r="CF326" s="96"/>
      <c r="CG326" s="96"/>
      <c r="CH326" s="96"/>
      <c r="CI326" s="96"/>
      <c r="CJ326" s="96"/>
      <c r="CK326" s="96"/>
      <c r="CL326" s="96"/>
      <c r="CM326" s="96"/>
      <c r="CN326" s="96"/>
      <c r="CO326" s="96"/>
      <c r="CP326" s="96"/>
      <c r="CQ326" s="96"/>
      <c r="CR326" s="96"/>
    </row>
    <row r="327" spans="1:96" ht="34.5" customHeight="1">
      <c r="A327" s="96"/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  <c r="BU327" s="96"/>
      <c r="BV327" s="96"/>
      <c r="BW327" s="96"/>
      <c r="BX327" s="96"/>
      <c r="BY327" s="96"/>
      <c r="BZ327" s="96"/>
      <c r="CA327" s="96"/>
      <c r="CB327" s="96"/>
      <c r="CC327" s="96"/>
      <c r="CD327" s="96"/>
      <c r="CE327" s="96"/>
      <c r="CF327" s="96"/>
      <c r="CG327" s="96"/>
      <c r="CH327" s="96"/>
      <c r="CI327" s="96"/>
      <c r="CJ327" s="96"/>
      <c r="CK327" s="96"/>
      <c r="CL327" s="96"/>
      <c r="CM327" s="96"/>
      <c r="CN327" s="96"/>
      <c r="CO327" s="96"/>
      <c r="CP327" s="96"/>
      <c r="CQ327" s="96"/>
      <c r="CR327" s="96"/>
    </row>
    <row r="328" spans="1:96" ht="34.5" customHeight="1">
      <c r="A328" s="96"/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  <c r="BU328" s="96"/>
      <c r="BV328" s="96"/>
      <c r="BW328" s="96"/>
      <c r="BX328" s="96"/>
      <c r="BY328" s="96"/>
      <c r="BZ328" s="96"/>
      <c r="CA328" s="96"/>
      <c r="CB328" s="96"/>
      <c r="CC328" s="96"/>
      <c r="CD328" s="96"/>
      <c r="CE328" s="96"/>
      <c r="CF328" s="96"/>
      <c r="CG328" s="96"/>
      <c r="CH328" s="96"/>
      <c r="CI328" s="96"/>
      <c r="CJ328" s="96"/>
      <c r="CK328" s="96"/>
      <c r="CL328" s="96"/>
      <c r="CM328" s="96"/>
      <c r="CN328" s="96"/>
      <c r="CO328" s="96"/>
      <c r="CP328" s="96"/>
      <c r="CQ328" s="96"/>
      <c r="CR328" s="96"/>
    </row>
    <row r="329" spans="1:96" ht="34.5" customHeight="1">
      <c r="A329" s="96"/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96"/>
      <c r="BO329" s="96"/>
      <c r="BP329" s="96"/>
      <c r="BQ329" s="96"/>
      <c r="BR329" s="96"/>
      <c r="BS329" s="96"/>
      <c r="BT329" s="96"/>
      <c r="BU329" s="96"/>
      <c r="BV329" s="96"/>
      <c r="BW329" s="96"/>
      <c r="BX329" s="96"/>
      <c r="BY329" s="96"/>
      <c r="BZ329" s="96"/>
      <c r="CA329" s="96"/>
      <c r="CB329" s="96"/>
      <c r="CC329" s="96"/>
      <c r="CD329" s="96"/>
      <c r="CE329" s="96"/>
      <c r="CF329" s="96"/>
      <c r="CG329" s="96"/>
      <c r="CH329" s="96"/>
      <c r="CI329" s="96"/>
      <c r="CJ329" s="96"/>
      <c r="CK329" s="96"/>
      <c r="CL329" s="96"/>
      <c r="CM329" s="96"/>
      <c r="CN329" s="96"/>
      <c r="CO329" s="96"/>
      <c r="CP329" s="96"/>
      <c r="CQ329" s="96"/>
      <c r="CR329" s="96"/>
    </row>
    <row r="330" spans="1:96" ht="34.5" customHeight="1">
      <c r="A330" s="96"/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96"/>
      <c r="BO330" s="96"/>
      <c r="BP330" s="96"/>
      <c r="BQ330" s="96"/>
      <c r="BR330" s="96"/>
      <c r="BS330" s="96"/>
      <c r="BT330" s="96"/>
      <c r="BU330" s="96"/>
      <c r="BV330" s="96"/>
      <c r="BW330" s="96"/>
      <c r="BX330" s="96"/>
      <c r="BY330" s="96"/>
      <c r="BZ330" s="96"/>
      <c r="CA330" s="96"/>
      <c r="CB330" s="96"/>
      <c r="CC330" s="96"/>
      <c r="CD330" s="96"/>
      <c r="CE330" s="96"/>
      <c r="CF330" s="96"/>
      <c r="CG330" s="96"/>
      <c r="CH330" s="96"/>
      <c r="CI330" s="96"/>
      <c r="CJ330" s="96"/>
      <c r="CK330" s="96"/>
      <c r="CL330" s="96"/>
      <c r="CM330" s="96"/>
      <c r="CN330" s="96"/>
      <c r="CO330" s="96"/>
      <c r="CP330" s="96"/>
      <c r="CQ330" s="96"/>
      <c r="CR330" s="96"/>
    </row>
    <row r="331" spans="1:96" ht="34.5" customHeight="1">
      <c r="A331" s="88"/>
      <c r="B331" s="88"/>
      <c r="C331" s="88"/>
      <c r="D331" s="88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96"/>
      <c r="BO331" s="96"/>
      <c r="BP331" s="96"/>
      <c r="BQ331" s="96"/>
      <c r="BR331" s="96"/>
      <c r="BS331" s="96"/>
      <c r="BT331" s="96"/>
      <c r="BU331" s="96"/>
      <c r="BV331" s="96"/>
      <c r="BW331" s="96"/>
      <c r="BX331" s="96"/>
      <c r="BY331" s="96"/>
      <c r="BZ331" s="96"/>
      <c r="CA331" s="96"/>
      <c r="CB331" s="96"/>
      <c r="CC331" s="96"/>
      <c r="CD331" s="96"/>
      <c r="CE331" s="96"/>
      <c r="CF331" s="96"/>
      <c r="CG331" s="96"/>
      <c r="CH331" s="96"/>
      <c r="CI331" s="96"/>
      <c r="CJ331" s="96"/>
      <c r="CK331" s="96"/>
      <c r="CL331" s="96"/>
      <c r="CM331" s="96"/>
      <c r="CN331" s="96"/>
      <c r="CO331" s="96"/>
      <c r="CP331" s="96"/>
      <c r="CQ331" s="96"/>
      <c r="CR331" s="96"/>
    </row>
    <row r="332" spans="1:96" ht="34.5" customHeight="1">
      <c r="A332" s="88"/>
      <c r="B332" s="88"/>
      <c r="C332" s="88"/>
      <c r="D332" s="88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96"/>
      <c r="BO332" s="96"/>
      <c r="BP332" s="96"/>
      <c r="BQ332" s="96"/>
      <c r="BR332" s="96"/>
      <c r="BS332" s="96"/>
      <c r="BT332" s="96"/>
      <c r="BU332" s="96"/>
      <c r="BV332" s="96"/>
      <c r="BW332" s="96"/>
      <c r="BX332" s="96"/>
      <c r="BY332" s="96"/>
      <c r="BZ332" s="96"/>
      <c r="CA332" s="96"/>
      <c r="CB332" s="96"/>
      <c r="CC332" s="96"/>
      <c r="CD332" s="96"/>
      <c r="CE332" s="96"/>
      <c r="CF332" s="96"/>
      <c r="CG332" s="96"/>
      <c r="CH332" s="96"/>
      <c r="CI332" s="96"/>
      <c r="CJ332" s="96"/>
      <c r="CK332" s="96"/>
      <c r="CL332" s="96"/>
      <c r="CM332" s="96"/>
      <c r="CN332" s="96"/>
      <c r="CO332" s="96"/>
      <c r="CP332" s="96"/>
      <c r="CQ332" s="96"/>
      <c r="CR332" s="96"/>
    </row>
    <row r="333" spans="1:96" ht="34.5" customHeight="1">
      <c r="A333" s="88"/>
      <c r="B333" s="88"/>
      <c r="C333" s="88"/>
      <c r="D333" s="88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96"/>
      <c r="BO333" s="96"/>
      <c r="BP333" s="96"/>
      <c r="BQ333" s="96"/>
      <c r="BR333" s="96"/>
      <c r="BS333" s="96"/>
      <c r="BT333" s="96"/>
      <c r="BU333" s="96"/>
      <c r="BV333" s="96"/>
      <c r="BW333" s="96"/>
      <c r="BX333" s="96"/>
      <c r="BY333" s="96"/>
      <c r="BZ333" s="96"/>
      <c r="CA333" s="96"/>
      <c r="CB333" s="96"/>
      <c r="CC333" s="96"/>
      <c r="CD333" s="96"/>
      <c r="CE333" s="96"/>
      <c r="CF333" s="96"/>
      <c r="CG333" s="96"/>
      <c r="CH333" s="96"/>
      <c r="CI333" s="96"/>
      <c r="CJ333" s="96"/>
      <c r="CK333" s="96"/>
      <c r="CL333" s="96"/>
      <c r="CM333" s="96"/>
      <c r="CN333" s="96"/>
      <c r="CO333" s="96"/>
      <c r="CP333" s="96"/>
      <c r="CQ333" s="96"/>
      <c r="CR333" s="96"/>
    </row>
    <row r="334" spans="1:96" ht="34.5" customHeight="1">
      <c r="A334" s="88"/>
      <c r="B334" s="88"/>
      <c r="C334" s="88"/>
      <c r="D334" s="88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  <c r="BR334" s="96"/>
      <c r="BS334" s="96"/>
      <c r="BT334" s="96"/>
      <c r="BU334" s="96"/>
      <c r="BV334" s="96"/>
      <c r="BW334" s="96"/>
      <c r="BX334" s="96"/>
      <c r="BY334" s="96"/>
      <c r="BZ334" s="96"/>
      <c r="CA334" s="96"/>
      <c r="CB334" s="96"/>
      <c r="CC334" s="96"/>
      <c r="CD334" s="96"/>
      <c r="CE334" s="96"/>
      <c r="CF334" s="96"/>
      <c r="CG334" s="96"/>
      <c r="CH334" s="96"/>
      <c r="CI334" s="96"/>
      <c r="CJ334" s="96"/>
      <c r="CK334" s="96"/>
      <c r="CL334" s="96"/>
      <c r="CM334" s="96"/>
      <c r="CN334" s="96"/>
      <c r="CO334" s="96"/>
      <c r="CP334" s="96"/>
      <c r="CQ334" s="96"/>
      <c r="CR334" s="96"/>
    </row>
    <row r="335" spans="1:96" ht="34.5" customHeight="1">
      <c r="A335" s="88"/>
      <c r="B335" s="88"/>
      <c r="C335" s="88"/>
      <c r="D335" s="88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96"/>
      <c r="BO335" s="96"/>
      <c r="BP335" s="96"/>
      <c r="BQ335" s="96"/>
      <c r="BR335" s="96"/>
      <c r="BS335" s="96"/>
      <c r="BT335" s="96"/>
      <c r="BU335" s="96"/>
      <c r="BV335" s="96"/>
      <c r="BW335" s="96"/>
      <c r="BX335" s="96"/>
      <c r="BY335" s="96"/>
      <c r="BZ335" s="96"/>
      <c r="CA335" s="96"/>
      <c r="CB335" s="96"/>
      <c r="CC335" s="96"/>
      <c r="CD335" s="96"/>
      <c r="CE335" s="96"/>
      <c r="CF335" s="96"/>
      <c r="CG335" s="96"/>
      <c r="CH335" s="96"/>
      <c r="CI335" s="96"/>
      <c r="CJ335" s="96"/>
      <c r="CK335" s="96"/>
      <c r="CL335" s="96"/>
      <c r="CM335" s="96"/>
      <c r="CN335" s="96"/>
      <c r="CO335" s="96"/>
      <c r="CP335" s="96"/>
      <c r="CQ335" s="96"/>
      <c r="CR335" s="96"/>
    </row>
    <row r="336" spans="1:96" ht="34.5" customHeight="1">
      <c r="A336" s="88"/>
      <c r="B336" s="88"/>
      <c r="C336" s="88"/>
      <c r="D336" s="88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96"/>
      <c r="BO336" s="96"/>
      <c r="BP336" s="96"/>
      <c r="BQ336" s="96"/>
      <c r="BR336" s="96"/>
      <c r="BS336" s="96"/>
      <c r="BT336" s="96"/>
      <c r="BU336" s="96"/>
      <c r="BV336" s="96"/>
      <c r="BW336" s="96"/>
      <c r="BX336" s="96"/>
      <c r="BY336" s="96"/>
      <c r="BZ336" s="96"/>
      <c r="CA336" s="96"/>
      <c r="CB336" s="96"/>
      <c r="CC336" s="96"/>
      <c r="CD336" s="96"/>
      <c r="CE336" s="96"/>
      <c r="CF336" s="96"/>
      <c r="CG336" s="96"/>
      <c r="CH336" s="96"/>
      <c r="CI336" s="96"/>
      <c r="CJ336" s="96"/>
      <c r="CK336" s="96"/>
      <c r="CL336" s="96"/>
      <c r="CM336" s="96"/>
      <c r="CN336" s="96"/>
      <c r="CO336" s="96"/>
      <c r="CP336" s="96"/>
      <c r="CQ336" s="96"/>
      <c r="CR336" s="96"/>
    </row>
    <row r="337" spans="1:96" ht="34.5" customHeight="1">
      <c r="A337" s="88"/>
      <c r="B337" s="88"/>
      <c r="C337" s="88"/>
      <c r="D337" s="88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96"/>
      <c r="BO337" s="96"/>
      <c r="BP337" s="96"/>
      <c r="BQ337" s="96"/>
      <c r="BR337" s="96"/>
      <c r="BS337" s="96"/>
      <c r="BT337" s="96"/>
      <c r="BU337" s="96"/>
      <c r="BV337" s="96"/>
      <c r="BW337" s="96"/>
      <c r="BX337" s="96"/>
      <c r="BY337" s="96"/>
      <c r="BZ337" s="96"/>
      <c r="CA337" s="96"/>
      <c r="CB337" s="96"/>
      <c r="CC337" s="96"/>
      <c r="CD337" s="96"/>
      <c r="CE337" s="96"/>
      <c r="CF337" s="96"/>
      <c r="CG337" s="96"/>
      <c r="CH337" s="96"/>
      <c r="CI337" s="96"/>
      <c r="CJ337" s="96"/>
      <c r="CK337" s="96"/>
      <c r="CL337" s="96"/>
      <c r="CM337" s="96"/>
      <c r="CN337" s="96"/>
      <c r="CO337" s="96"/>
      <c r="CP337" s="96"/>
      <c r="CQ337" s="96"/>
      <c r="CR337" s="96"/>
    </row>
    <row r="338" spans="1:96" ht="34.5" customHeight="1">
      <c r="A338" s="88"/>
      <c r="B338" s="88"/>
      <c r="C338" s="88"/>
      <c r="D338" s="88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96"/>
      <c r="BO338" s="96"/>
      <c r="BP338" s="96"/>
      <c r="BQ338" s="96"/>
      <c r="BR338" s="96"/>
      <c r="BS338" s="96"/>
      <c r="BT338" s="96"/>
      <c r="BU338" s="96"/>
      <c r="BV338" s="96"/>
      <c r="BW338" s="96"/>
      <c r="BX338" s="96"/>
      <c r="BY338" s="96"/>
      <c r="BZ338" s="96"/>
      <c r="CA338" s="96"/>
      <c r="CB338" s="96"/>
      <c r="CC338" s="96"/>
      <c r="CD338" s="96"/>
      <c r="CE338" s="96"/>
      <c r="CF338" s="96"/>
      <c r="CG338" s="96"/>
      <c r="CH338" s="96"/>
      <c r="CI338" s="96"/>
      <c r="CJ338" s="96"/>
      <c r="CK338" s="96"/>
      <c r="CL338" s="96"/>
      <c r="CM338" s="96"/>
      <c r="CN338" s="96"/>
      <c r="CO338" s="96"/>
      <c r="CP338" s="96"/>
      <c r="CQ338" s="96"/>
      <c r="CR338" s="96"/>
    </row>
    <row r="339" spans="1:96" ht="34.5" customHeight="1"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96"/>
      <c r="BO339" s="96"/>
      <c r="BP339" s="96"/>
      <c r="BQ339" s="96"/>
      <c r="BR339" s="96"/>
      <c r="BS339" s="96"/>
      <c r="BT339" s="96"/>
      <c r="BU339" s="96"/>
      <c r="BV339" s="96"/>
      <c r="BW339" s="96"/>
      <c r="BX339" s="96"/>
      <c r="BY339" s="96"/>
      <c r="BZ339" s="96"/>
      <c r="CA339" s="96"/>
      <c r="CB339" s="96"/>
      <c r="CC339" s="96"/>
      <c r="CD339" s="96"/>
      <c r="CE339" s="96"/>
      <c r="CF339" s="96"/>
      <c r="CG339" s="96"/>
      <c r="CH339" s="96"/>
      <c r="CI339" s="96"/>
      <c r="CJ339" s="96"/>
      <c r="CK339" s="96"/>
      <c r="CL339" s="96"/>
      <c r="CM339" s="96"/>
      <c r="CN339" s="96"/>
      <c r="CO339" s="96"/>
      <c r="CP339" s="96"/>
      <c r="CQ339" s="96"/>
      <c r="CR339" s="96"/>
    </row>
    <row r="340" spans="1:96" ht="34.5" customHeight="1"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96"/>
      <c r="BO340" s="96"/>
      <c r="BP340" s="96"/>
      <c r="BQ340" s="96"/>
      <c r="BR340" s="96"/>
      <c r="BS340" s="96"/>
      <c r="BT340" s="96"/>
      <c r="BU340" s="96"/>
      <c r="BV340" s="96"/>
      <c r="BW340" s="96"/>
      <c r="BX340" s="96"/>
      <c r="BY340" s="96"/>
      <c r="BZ340" s="96"/>
      <c r="CA340" s="96"/>
      <c r="CB340" s="96"/>
      <c r="CC340" s="96"/>
      <c r="CD340" s="96"/>
      <c r="CE340" s="96"/>
      <c r="CF340" s="96"/>
      <c r="CG340" s="96"/>
      <c r="CH340" s="96"/>
      <c r="CI340" s="96"/>
      <c r="CJ340" s="96"/>
      <c r="CK340" s="96"/>
      <c r="CL340" s="96"/>
      <c r="CM340" s="96"/>
      <c r="CN340" s="96"/>
      <c r="CO340" s="96"/>
      <c r="CP340" s="96"/>
      <c r="CQ340" s="96"/>
      <c r="CR340" s="96"/>
    </row>
    <row r="341" spans="1:96" ht="34.5" customHeight="1"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96"/>
      <c r="BO341" s="96"/>
      <c r="BP341" s="96"/>
      <c r="BQ341" s="96"/>
      <c r="BR341" s="96"/>
      <c r="BS341" s="96"/>
      <c r="BT341" s="96"/>
      <c r="BU341" s="96"/>
      <c r="BV341" s="96"/>
      <c r="BW341" s="96"/>
      <c r="BX341" s="96"/>
      <c r="BY341" s="96"/>
      <c r="BZ341" s="96"/>
      <c r="CA341" s="96"/>
      <c r="CB341" s="96"/>
      <c r="CC341" s="96"/>
      <c r="CD341" s="96"/>
      <c r="CE341" s="96"/>
      <c r="CF341" s="96"/>
      <c r="CG341" s="96"/>
      <c r="CH341" s="96"/>
      <c r="CI341" s="96"/>
      <c r="CJ341" s="96"/>
      <c r="CK341" s="96"/>
      <c r="CL341" s="96"/>
      <c r="CM341" s="96"/>
      <c r="CN341" s="96"/>
      <c r="CO341" s="96"/>
      <c r="CP341" s="96"/>
      <c r="CQ341" s="96"/>
      <c r="CR341" s="96"/>
    </row>
    <row r="342" spans="1:96" ht="34.5" customHeight="1"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96"/>
      <c r="BO342" s="96"/>
      <c r="BP342" s="96"/>
      <c r="BQ342" s="96"/>
      <c r="BR342" s="96"/>
      <c r="BS342" s="96"/>
      <c r="BT342" s="96"/>
      <c r="BU342" s="96"/>
      <c r="BV342" s="96"/>
      <c r="BW342" s="96"/>
      <c r="BX342" s="96"/>
      <c r="BY342" s="96"/>
      <c r="BZ342" s="96"/>
      <c r="CA342" s="96"/>
      <c r="CB342" s="96"/>
      <c r="CC342" s="96"/>
      <c r="CD342" s="96"/>
      <c r="CE342" s="96"/>
      <c r="CF342" s="96"/>
      <c r="CG342" s="96"/>
      <c r="CH342" s="96"/>
      <c r="CI342" s="96"/>
      <c r="CJ342" s="96"/>
      <c r="CK342" s="96"/>
      <c r="CL342" s="96"/>
      <c r="CM342" s="96"/>
      <c r="CN342" s="96"/>
      <c r="CO342" s="96"/>
      <c r="CP342" s="96"/>
      <c r="CQ342" s="96"/>
      <c r="CR342" s="96"/>
    </row>
  </sheetData>
  <sheetProtection sheet="1" objects="1" scenarios="1"/>
  <mergeCells count="8">
    <mergeCell ref="B19:C19"/>
    <mergeCell ref="B1:C1"/>
    <mergeCell ref="B3:C3"/>
    <mergeCell ref="B2:D2"/>
    <mergeCell ref="B14:D14"/>
    <mergeCell ref="B13:D13"/>
    <mergeCell ref="B17:D17"/>
    <mergeCell ref="B15:D16"/>
  </mergeCells>
  <hyperlinks>
    <hyperlink ref="B14:C14" location="Community!B7" display="v  v v v   Community  v v v v" xr:uid="{00000000-0004-0000-0100-000000000000}"/>
  </hyperlinks>
  <pageMargins left="1.5748031496062993" right="0.78740157480314965" top="0.39370078740157483" bottom="0.39370078740157483" header="0.39370078740157483" footer="0.31496062992125984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-0.499984740745262"/>
    <pageSetUpPr fitToPage="1"/>
  </sheetPr>
  <dimension ref="A1:W178"/>
  <sheetViews>
    <sheetView showGridLines="0" showRowColHeaders="0" zoomScale="75" zoomScaleNormal="75" workbookViewId="0">
      <pane xSplit="12" ySplit="7" topLeftCell="M8" activePane="bottomRight" state="frozen"/>
      <selection activeCell="O17" sqref="O17"/>
      <selection pane="topRight" activeCell="O17" sqref="O17"/>
      <selection pane="bottomLeft" activeCell="O17" sqref="O17"/>
      <selection pane="bottomRight"/>
    </sheetView>
  </sheetViews>
  <sheetFormatPr defaultColWidth="9.109375" defaultRowHeight="13.2"/>
  <cols>
    <col min="1" max="1" width="3.21875" style="7" customWidth="1"/>
    <col min="2" max="2" width="9.109375" style="7" customWidth="1"/>
    <col min="3" max="6" width="9.109375" style="7"/>
    <col min="7" max="8" width="9.77734375" style="7" customWidth="1"/>
    <col min="9" max="9" width="12.88671875" style="7" customWidth="1"/>
    <col min="10" max="11" width="9.77734375" style="7" customWidth="1"/>
    <col min="12" max="12" width="7.6640625" style="7" customWidth="1"/>
    <col min="13" max="13" width="10.21875" style="76" customWidth="1"/>
    <col min="14" max="14" width="9.109375" style="8"/>
    <col min="15" max="15" width="47.77734375" style="8" customWidth="1"/>
    <col min="16" max="23" width="9.109375" style="76"/>
    <col min="24" max="16384" width="9.109375" style="7"/>
  </cols>
  <sheetData>
    <row r="1" spans="1:15" ht="10.5" customHeight="1"/>
    <row r="2" spans="1:15" ht="10.5" customHeight="1"/>
    <row r="3" spans="1:15" ht="10.5" customHeight="1"/>
    <row r="4" spans="1:15" ht="10.5" customHeight="1">
      <c r="N4" s="6" t="s">
        <v>43</v>
      </c>
    </row>
    <row r="5" spans="1:15" ht="10.5" customHeight="1">
      <c r="N5" s="6" t="s">
        <v>44</v>
      </c>
    </row>
    <row r="6" spans="1:15" ht="10.5" customHeight="1">
      <c r="A6" s="29"/>
      <c r="L6" s="29"/>
    </row>
    <row r="7" spans="1:15" ht="21" customHeight="1">
      <c r="A7" s="29"/>
      <c r="B7" s="129" t="s">
        <v>53</v>
      </c>
      <c r="C7" s="129"/>
      <c r="D7" s="129"/>
      <c r="E7" s="129"/>
      <c r="F7" s="129"/>
      <c r="G7" s="129"/>
      <c r="H7" s="129"/>
      <c r="I7" s="129"/>
      <c r="J7" s="129"/>
      <c r="K7" s="129"/>
      <c r="L7" s="29"/>
    </row>
    <row r="8" spans="1:15">
      <c r="A8" s="25"/>
      <c r="B8" s="148" t="s">
        <v>48</v>
      </c>
      <c r="C8" s="148"/>
      <c r="D8" s="148"/>
      <c r="E8" s="148"/>
      <c r="F8" s="148"/>
      <c r="G8" s="148"/>
      <c r="H8" s="148"/>
      <c r="I8" s="148"/>
      <c r="J8" s="148"/>
      <c r="K8" s="148"/>
      <c r="L8" s="25"/>
      <c r="M8" s="77"/>
      <c r="N8" s="21"/>
      <c r="O8" s="21"/>
    </row>
    <row r="9" spans="1:15" ht="10.5" customHeight="1">
      <c r="A9" s="25"/>
      <c r="B9" s="148"/>
      <c r="C9" s="148"/>
      <c r="D9" s="148"/>
      <c r="E9" s="148"/>
      <c r="F9" s="148"/>
      <c r="G9" s="148"/>
      <c r="H9" s="148"/>
      <c r="I9" s="148"/>
      <c r="J9" s="148"/>
      <c r="K9" s="148"/>
      <c r="L9" s="25"/>
      <c r="M9" s="77"/>
      <c r="N9" s="21"/>
      <c r="O9" s="154" t="s">
        <v>242</v>
      </c>
    </row>
    <row r="10" spans="1:15" ht="18.75" customHeight="1">
      <c r="A10" s="25"/>
      <c r="B10" s="148"/>
      <c r="C10" s="148"/>
      <c r="D10" s="148"/>
      <c r="E10" s="148"/>
      <c r="F10" s="148"/>
      <c r="G10" s="148"/>
      <c r="H10" s="148"/>
      <c r="I10" s="148"/>
      <c r="J10" s="148"/>
      <c r="K10" s="148"/>
      <c r="L10" s="25"/>
      <c r="M10" s="77"/>
      <c r="N10" s="21"/>
      <c r="O10" s="155" t="s">
        <v>195</v>
      </c>
    </row>
    <row r="11" spans="1:15" ht="3" customHeight="1">
      <c r="A11" s="25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77"/>
      <c r="N11" s="21"/>
      <c r="O11" s="155" t="s">
        <v>196</v>
      </c>
    </row>
    <row r="12" spans="1:15" ht="5.25" customHeight="1">
      <c r="A12" s="21"/>
      <c r="B12" s="21"/>
      <c r="C12" s="22">
        <v>41</v>
      </c>
      <c r="D12" s="21"/>
      <c r="E12" s="21"/>
      <c r="F12" s="21"/>
      <c r="G12" s="21"/>
      <c r="H12" s="21"/>
      <c r="I12" s="21"/>
      <c r="J12" s="21"/>
      <c r="K12" s="21"/>
      <c r="L12" s="25"/>
      <c r="M12" s="77"/>
      <c r="N12" s="21"/>
      <c r="O12" s="155" t="s">
        <v>197</v>
      </c>
    </row>
    <row r="13" spans="1:15" ht="34.5" customHeight="1">
      <c r="A13" s="149" t="str">
        <f>INDEX(O9:O178,C12)</f>
        <v>Per cent 20-24 year olds not in paid employment or enrolled in formal education, 2021</v>
      </c>
      <c r="B13" s="149"/>
      <c r="C13" s="149"/>
      <c r="D13" s="149"/>
      <c r="E13" s="149"/>
      <c r="F13" s="149"/>
      <c r="G13" s="149"/>
      <c r="H13" s="149"/>
      <c r="I13" s="149"/>
      <c r="J13" s="149"/>
      <c r="K13" s="149"/>
      <c r="L13" s="25"/>
      <c r="M13" s="77"/>
      <c r="N13" s="21"/>
      <c r="O13" s="155" t="s">
        <v>198</v>
      </c>
    </row>
    <row r="14" spans="1:15" ht="23.25" customHeight="1">
      <c r="A14" s="21"/>
      <c r="B14" s="21"/>
      <c r="C14" s="8"/>
      <c r="D14" s="30" t="s">
        <v>45</v>
      </c>
      <c r="E14" s="30" t="s">
        <v>46</v>
      </c>
      <c r="F14" s="30" t="s">
        <v>47</v>
      </c>
      <c r="G14" s="30"/>
      <c r="H14" s="21"/>
      <c r="I14" s="21"/>
      <c r="J14" s="25"/>
      <c r="K14" s="25"/>
      <c r="L14" s="25"/>
      <c r="M14" s="77"/>
      <c r="N14" s="21"/>
      <c r="O14" s="155" t="s">
        <v>190</v>
      </c>
    </row>
    <row r="15" spans="1:15" ht="11.25" customHeight="1">
      <c r="A15" s="21"/>
      <c r="B15" s="23">
        <v>1</v>
      </c>
      <c r="C15" s="38" t="s">
        <v>55</v>
      </c>
      <c r="D15" s="31">
        <f>VLOOKUP(B15,'Data 3 Table'!$A$4:$FP$84,$C$12+2)</f>
        <v>11.471861471861471</v>
      </c>
      <c r="E15" s="31">
        <f>D15+0.00001*B15</f>
        <v>11.471871471861471</v>
      </c>
      <c r="F15" s="32">
        <f>RANK(E15,E$15:E$93)</f>
        <v>49</v>
      </c>
      <c r="G15" s="24" t="str">
        <f>VLOOKUP(MATCH(B15,F$15:F$93,0),$B$15:$D$93,2)</f>
        <v xml:space="preserve">Central Goldfields </v>
      </c>
      <c r="H15" s="31">
        <f>VLOOKUP(MATCH(B15,F$15:F$93,0),$B$15:$D$93,3)</f>
        <v>25.736738703339885</v>
      </c>
      <c r="I15" s="21"/>
      <c r="J15" s="25"/>
      <c r="K15" s="25"/>
      <c r="L15" s="25"/>
      <c r="M15" s="77"/>
      <c r="N15" s="21"/>
      <c r="O15" s="155" t="s">
        <v>191</v>
      </c>
    </row>
    <row r="16" spans="1:15" ht="11.25" customHeight="1">
      <c r="A16" s="21"/>
      <c r="B16" s="23">
        <v>2</v>
      </c>
      <c r="C16" s="38" t="s">
        <v>56</v>
      </c>
      <c r="D16" s="31">
        <f>VLOOKUP(B16,'Data 3 Table'!$A$4:$FP$84,$C$12+2)</f>
        <v>17.827868852459016</v>
      </c>
      <c r="E16" s="31">
        <f t="shared" ref="E16:E79" si="0">D16+0.00001*B16</f>
        <v>17.827888852459015</v>
      </c>
      <c r="F16" s="32">
        <f t="shared" ref="F16:F79" si="1">RANK(E16,E$15:E$93)</f>
        <v>10</v>
      </c>
      <c r="G16" s="24" t="str">
        <f t="shared" ref="G16:G79" si="2">VLOOKUP(MATCH(B16,F$15:F$93,0),$B$15:$D$93,2)</f>
        <v xml:space="preserve">Yarriambiack </v>
      </c>
      <c r="H16" s="31">
        <f t="shared" ref="H16:H79" si="3">VLOOKUP(MATCH(B16,F$15:F$93,0),$B$15:$D$93,3)</f>
        <v>25.106382978723403</v>
      </c>
      <c r="I16" s="21"/>
      <c r="J16" s="25"/>
      <c r="K16" s="25"/>
      <c r="L16" s="25"/>
      <c r="M16" s="77"/>
      <c r="N16" s="21"/>
      <c r="O16" s="155" t="s">
        <v>199</v>
      </c>
    </row>
    <row r="17" spans="1:15" ht="11.25" customHeight="1">
      <c r="A17" s="21"/>
      <c r="B17" s="23">
        <v>3</v>
      </c>
      <c r="C17" s="38" t="s">
        <v>57</v>
      </c>
      <c r="D17" s="31">
        <f>VLOOKUP(B17,'Data 3 Table'!$A$4:$FP$84,$C$12+2)</f>
        <v>13.210059171597631</v>
      </c>
      <c r="E17" s="31">
        <f t="shared" si="0"/>
        <v>13.210089171597632</v>
      </c>
      <c r="F17" s="32">
        <f t="shared" si="1"/>
        <v>36</v>
      </c>
      <c r="G17" s="24" t="str">
        <f t="shared" si="2"/>
        <v xml:space="preserve">Loddon </v>
      </c>
      <c r="H17" s="31">
        <f t="shared" si="3"/>
        <v>20.689655172413794</v>
      </c>
      <c r="I17" s="21"/>
      <c r="J17" s="25"/>
      <c r="K17" s="25"/>
      <c r="L17" s="25"/>
      <c r="M17" s="77"/>
      <c r="N17" s="21"/>
      <c r="O17" s="155"/>
    </row>
    <row r="18" spans="1:15" ht="11.25" customHeight="1">
      <c r="A18" s="21"/>
      <c r="B18" s="23">
        <v>4</v>
      </c>
      <c r="C18" s="38" t="s">
        <v>58</v>
      </c>
      <c r="D18" s="31">
        <f>VLOOKUP(B18,'Data 3 Table'!$A$4:$FP$84,$C$12+2)</f>
        <v>8.4001187295933502</v>
      </c>
      <c r="E18" s="31">
        <f t="shared" si="0"/>
        <v>8.4001587295933504</v>
      </c>
      <c r="F18" s="32">
        <f t="shared" si="1"/>
        <v>65</v>
      </c>
      <c r="G18" s="24" t="str">
        <f t="shared" si="2"/>
        <v xml:space="preserve">Latrobe </v>
      </c>
      <c r="H18" s="31">
        <f t="shared" si="3"/>
        <v>19.846743295019156</v>
      </c>
      <c r="I18" s="21"/>
      <c r="J18" s="25"/>
      <c r="K18" s="21"/>
      <c r="L18" s="25"/>
      <c r="M18" s="77"/>
      <c r="N18" s="21"/>
      <c r="O18" s="155" t="s">
        <v>260</v>
      </c>
    </row>
    <row r="19" spans="1:15" ht="11.25" customHeight="1">
      <c r="A19" s="21"/>
      <c r="B19" s="23">
        <v>5</v>
      </c>
      <c r="C19" s="38" t="s">
        <v>59</v>
      </c>
      <c r="D19" s="31">
        <f>VLOOKUP(B19,'Data 3 Table'!$A$4:$FP$84,$C$12+2)</f>
        <v>15.233785822021115</v>
      </c>
      <c r="E19" s="31">
        <f t="shared" si="0"/>
        <v>15.233835822021115</v>
      </c>
      <c r="F19" s="32">
        <f t="shared" si="1"/>
        <v>21</v>
      </c>
      <c r="G19" s="24" t="str">
        <f t="shared" si="2"/>
        <v xml:space="preserve">Hindmarsh </v>
      </c>
      <c r="H19" s="31">
        <f t="shared" si="3"/>
        <v>18.932038834951456</v>
      </c>
      <c r="I19" s="21"/>
      <c r="J19" s="25"/>
      <c r="K19" s="21"/>
      <c r="L19" s="25"/>
      <c r="M19" s="77"/>
      <c r="N19" s="21"/>
      <c r="O19" s="155" t="s">
        <v>222</v>
      </c>
    </row>
    <row r="20" spans="1:15" ht="11.25" customHeight="1">
      <c r="A20" s="21"/>
      <c r="B20" s="23">
        <v>6</v>
      </c>
      <c r="C20" s="38" t="s">
        <v>60</v>
      </c>
      <c r="D20" s="31">
        <f>VLOOKUP(B20,'Data 3 Table'!$A$4:$FP$84,$C$12+2)</f>
        <v>11.842105263157894</v>
      </c>
      <c r="E20" s="31">
        <f t="shared" si="0"/>
        <v>11.842165263157893</v>
      </c>
      <c r="F20" s="32">
        <f t="shared" si="1"/>
        <v>46</v>
      </c>
      <c r="G20" s="24" t="str">
        <f t="shared" si="2"/>
        <v xml:space="preserve">Mildura </v>
      </c>
      <c r="H20" s="31">
        <f t="shared" si="3"/>
        <v>18.417415342087075</v>
      </c>
      <c r="I20" s="21"/>
      <c r="J20" s="25"/>
      <c r="K20" s="21"/>
      <c r="L20" s="25"/>
      <c r="M20" s="77"/>
      <c r="N20" s="21"/>
      <c r="O20" s="155" t="s">
        <v>223</v>
      </c>
    </row>
    <row r="21" spans="1:15" ht="11.25" customHeight="1">
      <c r="A21" s="21"/>
      <c r="B21" s="23">
        <v>7</v>
      </c>
      <c r="C21" s="38" t="s">
        <v>61</v>
      </c>
      <c r="D21" s="31">
        <f>VLOOKUP(B21,'Data 3 Table'!$A$4:$FP$84,$C$12+2)</f>
        <v>5.7714958775029448</v>
      </c>
      <c r="E21" s="31">
        <f t="shared" si="0"/>
        <v>5.7715658775029448</v>
      </c>
      <c r="F21" s="32">
        <f t="shared" si="1"/>
        <v>76</v>
      </c>
      <c r="G21" s="24" t="str">
        <f t="shared" si="2"/>
        <v xml:space="preserve">Glenelg </v>
      </c>
      <c r="H21" s="31">
        <f t="shared" si="3"/>
        <v>18.380462724935732</v>
      </c>
      <c r="I21" s="21"/>
      <c r="J21" s="25"/>
      <c r="K21" s="21"/>
      <c r="L21" s="25"/>
      <c r="M21" s="77"/>
      <c r="N21" s="21"/>
      <c r="O21" s="155" t="s">
        <v>282</v>
      </c>
    </row>
    <row r="22" spans="1:15" ht="11.25" customHeight="1">
      <c r="A22" s="21"/>
      <c r="B22" s="23">
        <v>8</v>
      </c>
      <c r="C22" s="38" t="s">
        <v>62</v>
      </c>
      <c r="D22" s="31">
        <f>VLOOKUP(B22,'Data 3 Table'!$A$4:$FP$84,$C$12+2)</f>
        <v>16.022099447513813</v>
      </c>
      <c r="E22" s="31">
        <f t="shared" si="0"/>
        <v>16.022179447513814</v>
      </c>
      <c r="F22" s="32">
        <f t="shared" si="1"/>
        <v>19</v>
      </c>
      <c r="G22" s="24" t="str">
        <f t="shared" si="2"/>
        <v xml:space="preserve">Gannawarra </v>
      </c>
      <c r="H22" s="31">
        <f t="shared" si="3"/>
        <v>17.994858611825194</v>
      </c>
      <c r="I22" s="21"/>
      <c r="J22" s="25"/>
      <c r="K22" s="21"/>
      <c r="L22" s="25"/>
      <c r="M22" s="77"/>
      <c r="N22" s="21"/>
      <c r="O22" s="155" t="s">
        <v>283</v>
      </c>
    </row>
    <row r="23" spans="1:15" ht="11.25" customHeight="1">
      <c r="A23" s="21"/>
      <c r="B23" s="23">
        <v>9</v>
      </c>
      <c r="C23" s="38" t="s">
        <v>63</v>
      </c>
      <c r="D23" s="31">
        <f>VLOOKUP(B23,'Data 3 Table'!$A$4:$FP$84,$C$12+2)</f>
        <v>4.6355953476696516</v>
      </c>
      <c r="E23" s="31">
        <f t="shared" si="0"/>
        <v>4.6356853476696518</v>
      </c>
      <c r="F23" s="32">
        <f t="shared" si="1"/>
        <v>78</v>
      </c>
      <c r="G23" s="24" t="str">
        <f t="shared" si="2"/>
        <v xml:space="preserve">East Gippsland </v>
      </c>
      <c r="H23" s="31">
        <f t="shared" si="3"/>
        <v>17.928528164748634</v>
      </c>
      <c r="I23" s="21"/>
      <c r="J23" s="25"/>
      <c r="K23" s="21"/>
      <c r="L23" s="25"/>
      <c r="M23" s="77"/>
      <c r="N23" s="21"/>
      <c r="O23" s="155" t="s">
        <v>285</v>
      </c>
    </row>
    <row r="24" spans="1:15" ht="11.25" customHeight="1">
      <c r="A24" s="21"/>
      <c r="B24" s="23">
        <v>10</v>
      </c>
      <c r="C24" s="38" t="s">
        <v>64</v>
      </c>
      <c r="D24" s="31">
        <f>VLOOKUP(B24,'Data 3 Table'!$A$4:$FP$84,$C$12+2)</f>
        <v>12.599629659447709</v>
      </c>
      <c r="E24" s="31">
        <f t="shared" si="0"/>
        <v>12.599729659447709</v>
      </c>
      <c r="F24" s="32">
        <f t="shared" si="1"/>
        <v>40</v>
      </c>
      <c r="G24" s="24" t="str">
        <f t="shared" si="2"/>
        <v xml:space="preserve">Ararat </v>
      </c>
      <c r="H24" s="31">
        <f t="shared" si="3"/>
        <v>17.827868852459016</v>
      </c>
      <c r="I24" s="21"/>
      <c r="J24" s="25"/>
      <c r="K24" s="21"/>
      <c r="L24" s="25"/>
      <c r="M24" s="77"/>
      <c r="N24" s="21"/>
      <c r="O24" s="155" t="s">
        <v>286</v>
      </c>
    </row>
    <row r="25" spans="1:15" ht="11.25" customHeight="1">
      <c r="A25" s="21"/>
      <c r="B25" s="23">
        <v>11</v>
      </c>
      <c r="C25" s="38" t="s">
        <v>65</v>
      </c>
      <c r="D25" s="31">
        <f>VLOOKUP(B25,'Data 3 Table'!$A$4:$FP$84,$C$12+2)</f>
        <v>17.241379310344829</v>
      </c>
      <c r="E25" s="31">
        <f t="shared" si="0"/>
        <v>17.241489310344829</v>
      </c>
      <c r="F25" s="32">
        <f t="shared" si="1"/>
        <v>11</v>
      </c>
      <c r="G25" s="24" t="str">
        <f t="shared" si="2"/>
        <v xml:space="preserve">Buloke </v>
      </c>
      <c r="H25" s="31">
        <f t="shared" si="3"/>
        <v>17.241379310344829</v>
      </c>
      <c r="I25" s="21"/>
      <c r="J25" s="25"/>
      <c r="K25" s="21"/>
      <c r="L25" s="25"/>
      <c r="M25" s="77"/>
      <c r="N25" s="21"/>
      <c r="O25" s="155" t="s">
        <v>287</v>
      </c>
    </row>
    <row r="26" spans="1:15" ht="11.25" customHeight="1">
      <c r="A26" s="21"/>
      <c r="B26" s="23">
        <v>12</v>
      </c>
      <c r="C26" s="38" t="s">
        <v>66</v>
      </c>
      <c r="D26" s="31">
        <f>VLOOKUP(B26,'Data 3 Table'!$A$4:$FP$84,$C$12+2)</f>
        <v>17.237442922374431</v>
      </c>
      <c r="E26" s="31">
        <f t="shared" si="0"/>
        <v>17.23756292237443</v>
      </c>
      <c r="F26" s="32">
        <f t="shared" si="1"/>
        <v>12</v>
      </c>
      <c r="G26" s="24" t="str">
        <f t="shared" si="2"/>
        <v xml:space="preserve">Campaspe </v>
      </c>
      <c r="H26" s="31">
        <f t="shared" si="3"/>
        <v>17.237442922374431</v>
      </c>
      <c r="I26" s="21"/>
      <c r="J26" s="25"/>
      <c r="K26" s="21"/>
      <c r="L26" s="25"/>
      <c r="M26" s="77"/>
      <c r="N26" s="21"/>
      <c r="O26" s="155" t="s">
        <v>284</v>
      </c>
    </row>
    <row r="27" spans="1:15" ht="11.25" customHeight="1">
      <c r="A27" s="21"/>
      <c r="B27" s="23">
        <v>13</v>
      </c>
      <c r="C27" s="38" t="s">
        <v>67</v>
      </c>
      <c r="D27" s="31">
        <f>VLOOKUP(B27,'Data 3 Table'!$A$4:$FP$84,$C$12+2)</f>
        <v>12.016141085039605</v>
      </c>
      <c r="E27" s="31">
        <f t="shared" si="0"/>
        <v>12.016271085039605</v>
      </c>
      <c r="F27" s="32">
        <f t="shared" si="1"/>
        <v>44</v>
      </c>
      <c r="G27" s="24" t="str">
        <f t="shared" si="2"/>
        <v xml:space="preserve">Greater Shepparton </v>
      </c>
      <c r="H27" s="31">
        <f t="shared" si="3"/>
        <v>17.217787913340935</v>
      </c>
      <c r="I27" s="21"/>
      <c r="J27" s="25"/>
      <c r="K27" s="21"/>
      <c r="L27" s="25"/>
      <c r="M27" s="77"/>
      <c r="N27" s="21"/>
      <c r="O27" s="155"/>
    </row>
    <row r="28" spans="1:15" ht="11.25" customHeight="1">
      <c r="A28" s="21"/>
      <c r="B28" s="23">
        <v>14</v>
      </c>
      <c r="C28" s="38" t="s">
        <v>68</v>
      </c>
      <c r="D28" s="31">
        <f>VLOOKUP(B28,'Data 3 Table'!$A$4:$FP$84,$C$12+2)</f>
        <v>13.416543446116377</v>
      </c>
      <c r="E28" s="31">
        <f t="shared" si="0"/>
        <v>13.416683446116377</v>
      </c>
      <c r="F28" s="32">
        <f t="shared" si="1"/>
        <v>35</v>
      </c>
      <c r="G28" s="24" t="str">
        <f t="shared" si="2"/>
        <v xml:space="preserve">Hepburn </v>
      </c>
      <c r="H28" s="31">
        <f t="shared" si="3"/>
        <v>16.745283018867923</v>
      </c>
      <c r="I28" s="21"/>
      <c r="J28" s="25"/>
      <c r="K28" s="21"/>
      <c r="L28" s="25"/>
      <c r="M28" s="77"/>
      <c r="N28" s="21"/>
      <c r="O28" s="155" t="s">
        <v>261</v>
      </c>
    </row>
    <row r="29" spans="1:15" ht="11.25" customHeight="1">
      <c r="A29" s="21"/>
      <c r="B29" s="23">
        <v>15</v>
      </c>
      <c r="C29" s="38" t="s">
        <v>69</v>
      </c>
      <c r="D29" s="31">
        <f>VLOOKUP(B29,'Data 3 Table'!$A$4:$FP$84,$C$12+2)</f>
        <v>25.736738703339885</v>
      </c>
      <c r="E29" s="31">
        <f t="shared" si="0"/>
        <v>25.736888703339886</v>
      </c>
      <c r="F29" s="32">
        <f t="shared" si="1"/>
        <v>1</v>
      </c>
      <c r="G29" s="24" t="str">
        <f t="shared" si="2"/>
        <v xml:space="preserve">Wellington </v>
      </c>
      <c r="H29" s="31">
        <f t="shared" si="3"/>
        <v>16.342213114754099</v>
      </c>
      <c r="I29" s="21"/>
      <c r="J29" s="25"/>
      <c r="K29" s="21"/>
      <c r="L29" s="25"/>
      <c r="M29" s="77"/>
      <c r="N29" s="21"/>
      <c r="O29" s="155" t="s">
        <v>306</v>
      </c>
    </row>
    <row r="30" spans="1:15" ht="11.25" customHeight="1">
      <c r="A30" s="21"/>
      <c r="B30" s="23">
        <v>16</v>
      </c>
      <c r="C30" s="38" t="s">
        <v>70</v>
      </c>
      <c r="D30" s="31">
        <f>VLOOKUP(B30,'Data 3 Table'!$A$4:$FP$84,$C$12+2)</f>
        <v>13.4375</v>
      </c>
      <c r="E30" s="31">
        <f t="shared" si="0"/>
        <v>13.437659999999999</v>
      </c>
      <c r="F30" s="32">
        <f t="shared" si="1"/>
        <v>34</v>
      </c>
      <c r="G30" s="24" t="str">
        <f t="shared" si="2"/>
        <v xml:space="preserve">Southern Grampians </v>
      </c>
      <c r="H30" s="31">
        <f t="shared" si="3"/>
        <v>16.272600834492351</v>
      </c>
      <c r="I30" s="21"/>
      <c r="J30" s="25"/>
      <c r="K30" s="21"/>
      <c r="L30" s="25"/>
      <c r="M30" s="77"/>
      <c r="N30" s="21"/>
      <c r="O30" s="155" t="s">
        <v>273</v>
      </c>
    </row>
    <row r="31" spans="1:15" ht="11.25" customHeight="1">
      <c r="A31" s="21"/>
      <c r="B31" s="23">
        <v>17</v>
      </c>
      <c r="C31" s="38" t="s">
        <v>71</v>
      </c>
      <c r="D31" s="31">
        <f>VLOOKUP(B31,'Data 3 Table'!$A$4:$FP$84,$C$12+2)</f>
        <v>9.024745269286754</v>
      </c>
      <c r="E31" s="31">
        <f t="shared" si="0"/>
        <v>9.0249152692867547</v>
      </c>
      <c r="F31" s="32">
        <f t="shared" si="1"/>
        <v>62</v>
      </c>
      <c r="G31" s="24" t="str">
        <f t="shared" si="2"/>
        <v xml:space="preserve">Hume </v>
      </c>
      <c r="H31" s="31">
        <f t="shared" si="3"/>
        <v>16.088328075709779</v>
      </c>
      <c r="I31" s="21"/>
      <c r="J31" s="25"/>
      <c r="K31" s="21"/>
      <c r="L31" s="25"/>
      <c r="M31" s="77"/>
      <c r="N31" s="21"/>
      <c r="O31" s="155" t="s">
        <v>301</v>
      </c>
    </row>
    <row r="32" spans="1:15" ht="11.25" customHeight="1">
      <c r="A32" s="21"/>
      <c r="B32" s="23">
        <v>18</v>
      </c>
      <c r="C32" s="38" t="s">
        <v>72</v>
      </c>
      <c r="D32" s="31">
        <f>VLOOKUP(B32,'Data 3 Table'!$A$4:$FP$84,$C$12+2)</f>
        <v>9.3091072229699421</v>
      </c>
      <c r="E32" s="31">
        <f t="shared" si="0"/>
        <v>9.3092872229699424</v>
      </c>
      <c r="F32" s="32">
        <f t="shared" si="1"/>
        <v>59</v>
      </c>
      <c r="G32" s="24" t="str">
        <f t="shared" si="2"/>
        <v xml:space="preserve">Pyrenees </v>
      </c>
      <c r="H32" s="31">
        <f t="shared" si="3"/>
        <v>16.030534351145036</v>
      </c>
      <c r="I32" s="21"/>
      <c r="J32" s="25"/>
      <c r="K32" s="21"/>
      <c r="L32" s="25"/>
      <c r="M32" s="77"/>
      <c r="N32" s="21"/>
      <c r="O32" s="155" t="s">
        <v>192</v>
      </c>
    </row>
    <row r="33" spans="1:15" ht="11.25" customHeight="1">
      <c r="A33" s="21"/>
      <c r="B33" s="23">
        <v>19</v>
      </c>
      <c r="C33" s="38" t="s">
        <v>73</v>
      </c>
      <c r="D33" s="31">
        <f>VLOOKUP(B33,'Data 3 Table'!$A$4:$FP$84,$C$12+2)</f>
        <v>17.928528164748634</v>
      </c>
      <c r="E33" s="31">
        <f t="shared" si="0"/>
        <v>17.928718164748634</v>
      </c>
      <c r="F33" s="32">
        <f t="shared" si="1"/>
        <v>9</v>
      </c>
      <c r="G33" s="24" t="str">
        <f t="shared" si="2"/>
        <v xml:space="preserve">Benalla </v>
      </c>
      <c r="H33" s="31">
        <f t="shared" si="3"/>
        <v>16.022099447513813</v>
      </c>
      <c r="I33" s="21"/>
      <c r="J33" s="25"/>
      <c r="K33" s="21"/>
      <c r="L33" s="25"/>
      <c r="M33" s="77"/>
      <c r="N33" s="21"/>
      <c r="O33" s="156" t="s">
        <v>278</v>
      </c>
    </row>
    <row r="34" spans="1:15" ht="11.25" customHeight="1">
      <c r="A34" s="21"/>
      <c r="B34" s="23">
        <v>20</v>
      </c>
      <c r="C34" s="38" t="s">
        <v>74</v>
      </c>
      <c r="D34" s="31">
        <f>VLOOKUP(B34,'Data 3 Table'!$A$4:$FP$84,$C$12+2)</f>
        <v>13.479623824451412</v>
      </c>
      <c r="E34" s="31">
        <f t="shared" si="0"/>
        <v>13.479823824451412</v>
      </c>
      <c r="F34" s="32">
        <f t="shared" si="1"/>
        <v>33</v>
      </c>
      <c r="G34" s="24" t="str">
        <f t="shared" si="2"/>
        <v xml:space="preserve">Murrindindi </v>
      </c>
      <c r="H34" s="31">
        <f t="shared" si="3"/>
        <v>15.572232645403378</v>
      </c>
      <c r="I34" s="21"/>
      <c r="J34" s="25"/>
      <c r="K34" s="21"/>
      <c r="L34" s="25"/>
      <c r="M34" s="77"/>
      <c r="N34" s="21"/>
      <c r="O34" s="156" t="s">
        <v>279</v>
      </c>
    </row>
    <row r="35" spans="1:15" ht="11.25" customHeight="1">
      <c r="A35" s="21"/>
      <c r="B35" s="23">
        <v>21</v>
      </c>
      <c r="C35" s="38" t="s">
        <v>75</v>
      </c>
      <c r="D35" s="31">
        <f>VLOOKUP(B35,'Data 3 Table'!$A$4:$FP$84,$C$12+2)</f>
        <v>17.994858611825194</v>
      </c>
      <c r="E35" s="31">
        <f t="shared" si="0"/>
        <v>17.995068611825193</v>
      </c>
      <c r="F35" s="32">
        <f t="shared" si="1"/>
        <v>8</v>
      </c>
      <c r="G35" s="24" t="str">
        <f t="shared" si="2"/>
        <v xml:space="preserve">Bass Coast </v>
      </c>
      <c r="H35" s="31">
        <f t="shared" si="3"/>
        <v>15.233785822021115</v>
      </c>
      <c r="I35" s="21"/>
      <c r="J35" s="25"/>
      <c r="K35" s="21"/>
      <c r="L35" s="25"/>
      <c r="M35" s="77"/>
      <c r="N35" s="21"/>
      <c r="O35" s="156" t="s">
        <v>280</v>
      </c>
    </row>
    <row r="36" spans="1:15" ht="11.25" customHeight="1">
      <c r="A36" s="21"/>
      <c r="B36" s="23">
        <v>22</v>
      </c>
      <c r="C36" s="38" t="s">
        <v>76</v>
      </c>
      <c r="D36" s="31">
        <f>VLOOKUP(B36,'Data 3 Table'!$A$4:$FP$84,$C$12+2)</f>
        <v>6.5764874078961837</v>
      </c>
      <c r="E36" s="31">
        <f t="shared" si="0"/>
        <v>6.5767074078961834</v>
      </c>
      <c r="F36" s="32">
        <f t="shared" si="1"/>
        <v>73</v>
      </c>
      <c r="G36" s="24" t="str">
        <f t="shared" si="2"/>
        <v xml:space="preserve">Horsham </v>
      </c>
      <c r="H36" s="31">
        <f t="shared" si="3"/>
        <v>15.217391304347828</v>
      </c>
      <c r="I36" s="21"/>
      <c r="J36" s="25"/>
      <c r="K36" s="21"/>
      <c r="L36" s="25"/>
      <c r="M36" s="77"/>
      <c r="N36" s="21"/>
      <c r="O36" s="156" t="s">
        <v>281</v>
      </c>
    </row>
    <row r="37" spans="1:15" ht="11.25" customHeight="1">
      <c r="A37" s="21"/>
      <c r="B37" s="23">
        <v>23</v>
      </c>
      <c r="C37" s="38" t="s">
        <v>77</v>
      </c>
      <c r="D37" s="31">
        <f>VLOOKUP(B37,'Data 3 Table'!$A$4:$FP$84,$C$12+2)</f>
        <v>18.380462724935732</v>
      </c>
      <c r="E37" s="31">
        <f t="shared" si="0"/>
        <v>18.380692724935731</v>
      </c>
      <c r="F37" s="32">
        <f t="shared" si="1"/>
        <v>7</v>
      </c>
      <c r="G37" s="24" t="str">
        <f t="shared" si="2"/>
        <v xml:space="preserve">Strathbogie </v>
      </c>
      <c r="H37" s="31">
        <f t="shared" si="3"/>
        <v>15.193370165745856</v>
      </c>
      <c r="I37" s="21"/>
      <c r="J37" s="25"/>
      <c r="K37" s="21"/>
      <c r="L37" s="25"/>
      <c r="M37" s="77"/>
      <c r="N37" s="21"/>
      <c r="O37" s="155" t="s">
        <v>220</v>
      </c>
    </row>
    <row r="38" spans="1:15" ht="11.25" customHeight="1">
      <c r="A38" s="21"/>
      <c r="B38" s="23">
        <v>24</v>
      </c>
      <c r="C38" s="38" t="s">
        <v>78</v>
      </c>
      <c r="D38" s="31">
        <f>VLOOKUP(B38,'Data 3 Table'!$A$4:$FP$84,$C$12+2)</f>
        <v>11.920529801324504</v>
      </c>
      <c r="E38" s="31">
        <f t="shared" si="0"/>
        <v>11.920769801324504</v>
      </c>
      <c r="F38" s="32">
        <f t="shared" si="1"/>
        <v>45</v>
      </c>
      <c r="G38" s="24" t="str">
        <f t="shared" si="2"/>
        <v xml:space="preserve">West Wimmera </v>
      </c>
      <c r="H38" s="31">
        <f t="shared" si="3"/>
        <v>15.079365079365079</v>
      </c>
      <c r="I38" s="21"/>
      <c r="J38" s="25"/>
      <c r="K38" s="21"/>
      <c r="L38" s="25"/>
      <c r="M38" s="77"/>
      <c r="N38" s="21"/>
      <c r="O38" s="155" t="s">
        <v>262</v>
      </c>
    </row>
    <row r="39" spans="1:15" ht="11.25" customHeight="1">
      <c r="A39" s="21"/>
      <c r="B39" s="23">
        <v>25</v>
      </c>
      <c r="C39" s="38" t="s">
        <v>79</v>
      </c>
      <c r="D39" s="31">
        <f>VLOOKUP(B39,'Data 3 Table'!$A$4:$FP$84,$C$12+2)</f>
        <v>13.101838342573679</v>
      </c>
      <c r="E39" s="31">
        <f t="shared" si="0"/>
        <v>13.102088342573678</v>
      </c>
      <c r="F39" s="32">
        <f t="shared" si="1"/>
        <v>38</v>
      </c>
      <c r="G39" s="24" t="str">
        <f t="shared" si="2"/>
        <v xml:space="preserve">Mount Alexander </v>
      </c>
      <c r="H39" s="31">
        <f t="shared" si="3"/>
        <v>15.0093808630394</v>
      </c>
      <c r="I39" s="21"/>
      <c r="J39" s="25"/>
      <c r="K39" s="21"/>
      <c r="L39" s="25"/>
      <c r="M39" s="77"/>
      <c r="N39" s="21"/>
      <c r="O39" s="155" t="s">
        <v>138</v>
      </c>
    </row>
    <row r="40" spans="1:15" ht="11.25" customHeight="1">
      <c r="A40" s="21"/>
      <c r="B40" s="23">
        <v>26</v>
      </c>
      <c r="C40" s="38" t="s">
        <v>80</v>
      </c>
      <c r="D40" s="31">
        <f>VLOOKUP(B40,'Data 3 Table'!$A$4:$FP$84,$C$12+2)</f>
        <v>13.187019320952917</v>
      </c>
      <c r="E40" s="31">
        <f t="shared" si="0"/>
        <v>13.187279320952918</v>
      </c>
      <c r="F40" s="32">
        <f t="shared" si="1"/>
        <v>37</v>
      </c>
      <c r="G40" s="24" t="str">
        <f t="shared" si="2"/>
        <v xml:space="preserve">Northern Grampians </v>
      </c>
      <c r="H40" s="31">
        <f t="shared" si="3"/>
        <v>14.611005692599621</v>
      </c>
      <c r="I40" s="21"/>
      <c r="J40" s="25"/>
      <c r="K40" s="21"/>
      <c r="L40" s="25"/>
      <c r="M40" s="77"/>
      <c r="N40" s="21"/>
      <c r="O40" s="155" t="s">
        <v>139</v>
      </c>
    </row>
    <row r="41" spans="1:15" ht="11.25" customHeight="1">
      <c r="A41" s="21"/>
      <c r="B41" s="23">
        <v>27</v>
      </c>
      <c r="C41" s="38" t="s">
        <v>81</v>
      </c>
      <c r="D41" s="31">
        <f>VLOOKUP(B41,'Data 3 Table'!$A$4:$FP$84,$C$12+2)</f>
        <v>11.171628396360711</v>
      </c>
      <c r="E41" s="31">
        <f t="shared" si="0"/>
        <v>11.171898396360712</v>
      </c>
      <c r="F41" s="32">
        <f t="shared" si="1"/>
        <v>50</v>
      </c>
      <c r="G41" s="24" t="str">
        <f t="shared" si="2"/>
        <v xml:space="preserve">Melton </v>
      </c>
      <c r="H41" s="31">
        <f t="shared" si="3"/>
        <v>14.518664047151278</v>
      </c>
      <c r="I41" s="21"/>
      <c r="J41" s="25"/>
      <c r="K41" s="21"/>
      <c r="L41" s="25"/>
      <c r="M41" s="77"/>
      <c r="N41" s="21"/>
      <c r="O41" s="155" t="s">
        <v>193</v>
      </c>
    </row>
    <row r="42" spans="1:15" ht="11.25" customHeight="1">
      <c r="A42" s="21"/>
      <c r="B42" s="23">
        <v>28</v>
      </c>
      <c r="C42" s="38" t="s">
        <v>82</v>
      </c>
      <c r="D42" s="31">
        <f>VLOOKUP(B42,'Data 3 Table'!$A$4:$FP$84,$C$12+2)</f>
        <v>17.217787913340935</v>
      </c>
      <c r="E42" s="31">
        <f t="shared" si="0"/>
        <v>17.218067913340935</v>
      </c>
      <c r="F42" s="32">
        <f t="shared" si="1"/>
        <v>13</v>
      </c>
      <c r="G42" s="24" t="str">
        <f t="shared" si="2"/>
        <v xml:space="preserve">Moira </v>
      </c>
      <c r="H42" s="31">
        <f t="shared" si="3"/>
        <v>14.475873544093179</v>
      </c>
      <c r="I42" s="21"/>
      <c r="J42" s="25"/>
      <c r="K42" s="21"/>
      <c r="L42" s="25"/>
      <c r="M42" s="77"/>
      <c r="N42" s="21"/>
      <c r="O42" s="155" t="s">
        <v>194</v>
      </c>
    </row>
    <row r="43" spans="1:15" ht="11.25" customHeight="1">
      <c r="A43" s="21"/>
      <c r="B43" s="23">
        <v>29</v>
      </c>
      <c r="C43" s="38" t="s">
        <v>83</v>
      </c>
      <c r="D43" s="31">
        <f>VLOOKUP(B43,'Data 3 Table'!$A$4:$FP$84,$C$12+2)</f>
        <v>16.745283018867923</v>
      </c>
      <c r="E43" s="31">
        <f t="shared" si="0"/>
        <v>16.745573018867923</v>
      </c>
      <c r="F43" s="32">
        <f t="shared" si="1"/>
        <v>14</v>
      </c>
      <c r="G43" s="24" t="str">
        <f t="shared" si="2"/>
        <v xml:space="preserve">Mitchell </v>
      </c>
      <c r="H43" s="31">
        <f t="shared" si="3"/>
        <v>14.184923876717415</v>
      </c>
      <c r="I43" s="21"/>
      <c r="J43" s="25"/>
      <c r="K43" s="21"/>
      <c r="L43" s="25"/>
      <c r="M43" s="77"/>
      <c r="N43" s="21"/>
      <c r="O43" s="155" t="s">
        <v>140</v>
      </c>
    </row>
    <row r="44" spans="1:15" ht="11.25" customHeight="1">
      <c r="A44" s="21"/>
      <c r="B44" s="23">
        <v>30</v>
      </c>
      <c r="C44" s="38" t="s">
        <v>84</v>
      </c>
      <c r="D44" s="31">
        <f>VLOOKUP(B44,'Data 3 Table'!$A$4:$FP$84,$C$12+2)</f>
        <v>18.932038834951456</v>
      </c>
      <c r="E44" s="31">
        <f t="shared" si="0"/>
        <v>18.932338834951455</v>
      </c>
      <c r="F44" s="32">
        <f t="shared" si="1"/>
        <v>5</v>
      </c>
      <c r="G44" s="24" t="str">
        <f t="shared" si="2"/>
        <v xml:space="preserve">Swan Hill </v>
      </c>
      <c r="H44" s="31">
        <f t="shared" si="3"/>
        <v>14.111006585136407</v>
      </c>
      <c r="I44" s="21"/>
      <c r="J44" s="25"/>
      <c r="K44" s="21"/>
      <c r="L44" s="25"/>
      <c r="M44" s="77"/>
      <c r="N44" s="21"/>
      <c r="O44" s="155" t="s">
        <v>188</v>
      </c>
    </row>
    <row r="45" spans="1:15" ht="11.25" customHeight="1">
      <c r="A45" s="21"/>
      <c r="B45" s="23">
        <v>31</v>
      </c>
      <c r="C45" s="38" t="s">
        <v>85</v>
      </c>
      <c r="D45" s="31">
        <f>VLOOKUP(B45,'Data 3 Table'!$A$4:$FP$84,$C$12+2)</f>
        <v>11.667826490373463</v>
      </c>
      <c r="E45" s="31">
        <f t="shared" si="0"/>
        <v>11.668136490373463</v>
      </c>
      <c r="F45" s="32">
        <f t="shared" si="1"/>
        <v>47</v>
      </c>
      <c r="G45" s="24" t="str">
        <f t="shared" si="2"/>
        <v xml:space="preserve">Wangaratta </v>
      </c>
      <c r="H45" s="31">
        <f t="shared" si="3"/>
        <v>14.011676396997498</v>
      </c>
      <c r="I45" s="21"/>
      <c r="J45" s="25"/>
      <c r="K45" s="21"/>
      <c r="L45" s="25"/>
      <c r="M45" s="77"/>
      <c r="N45" s="21"/>
      <c r="O45" s="155" t="s">
        <v>187</v>
      </c>
    </row>
    <row r="46" spans="1:15" ht="11.25" customHeight="1">
      <c r="A46" s="21"/>
      <c r="B46" s="23">
        <v>32</v>
      </c>
      <c r="C46" s="38" t="s">
        <v>86</v>
      </c>
      <c r="D46" s="31">
        <f>VLOOKUP(B46,'Data 3 Table'!$A$4:$FP$84,$C$12+2)</f>
        <v>15.217391304347828</v>
      </c>
      <c r="E46" s="31">
        <f t="shared" si="0"/>
        <v>15.217711304347828</v>
      </c>
      <c r="F46" s="32">
        <f t="shared" si="1"/>
        <v>22</v>
      </c>
      <c r="G46" s="24" t="str">
        <f t="shared" si="2"/>
        <v xml:space="preserve">Wyndham </v>
      </c>
      <c r="H46" s="31">
        <f t="shared" si="3"/>
        <v>13.545744744925617</v>
      </c>
      <c r="I46" s="21"/>
      <c r="J46" s="25"/>
      <c r="K46" s="21"/>
      <c r="L46" s="25"/>
      <c r="M46" s="77"/>
      <c r="N46" s="21"/>
      <c r="O46" s="155" t="s">
        <v>189</v>
      </c>
    </row>
    <row r="47" spans="1:15">
      <c r="A47" s="21"/>
      <c r="B47" s="23">
        <v>33</v>
      </c>
      <c r="C47" s="38" t="s">
        <v>87</v>
      </c>
      <c r="D47" s="31">
        <f>VLOOKUP(B47,'Data 3 Table'!$A$4:$FP$84,$C$12+2)</f>
        <v>16.088328075709779</v>
      </c>
      <c r="E47" s="31">
        <f t="shared" si="0"/>
        <v>16.08865807570978</v>
      </c>
      <c r="F47" s="32">
        <f t="shared" si="1"/>
        <v>17</v>
      </c>
      <c r="G47" s="24" t="str">
        <f t="shared" si="2"/>
        <v xml:space="preserve">Frankston </v>
      </c>
      <c r="H47" s="31">
        <f t="shared" si="3"/>
        <v>13.479623824451412</v>
      </c>
      <c r="I47" s="21"/>
      <c r="J47" s="25"/>
      <c r="K47" s="21"/>
      <c r="L47" s="25"/>
      <c r="M47" s="77"/>
      <c r="N47" s="21"/>
      <c r="O47" s="155" t="s">
        <v>144</v>
      </c>
    </row>
    <row r="48" spans="1:15">
      <c r="A48" s="21"/>
      <c r="B48" s="23">
        <v>34</v>
      </c>
      <c r="C48" s="38" t="s">
        <v>88</v>
      </c>
      <c r="D48" s="31">
        <f>VLOOKUP(B48,'Data 3 Table'!$A$4:$FP$84,$C$12+2)</f>
        <v>8.662900188323917</v>
      </c>
      <c r="E48" s="31">
        <f t="shared" si="0"/>
        <v>8.6632401883239165</v>
      </c>
      <c r="F48" s="32">
        <f t="shared" si="1"/>
        <v>64</v>
      </c>
      <c r="G48" s="24" t="str">
        <f t="shared" si="2"/>
        <v xml:space="preserve">Colac-Otway </v>
      </c>
      <c r="H48" s="31">
        <f t="shared" si="3"/>
        <v>13.4375</v>
      </c>
      <c r="I48" s="21"/>
      <c r="J48" s="25"/>
      <c r="K48" s="21"/>
      <c r="L48" s="25"/>
      <c r="M48" s="77"/>
      <c r="N48" s="21"/>
      <c r="O48" s="155" t="s">
        <v>263</v>
      </c>
    </row>
    <row r="49" spans="1:15">
      <c r="A49" s="21"/>
      <c r="B49" s="23">
        <v>35</v>
      </c>
      <c r="C49" s="38" t="s">
        <v>89</v>
      </c>
      <c r="D49" s="31">
        <f>VLOOKUP(B49,'Data 3 Table'!$A$4:$FP$84,$C$12+2)</f>
        <v>8.1752371442835745</v>
      </c>
      <c r="E49" s="31">
        <f t="shared" si="0"/>
        <v>8.1755871442835737</v>
      </c>
      <c r="F49" s="32">
        <f t="shared" si="1"/>
        <v>66</v>
      </c>
      <c r="G49" s="24" t="str">
        <f t="shared" si="2"/>
        <v xml:space="preserve">Casey </v>
      </c>
      <c r="H49" s="31">
        <f t="shared" si="3"/>
        <v>13.416543446116377</v>
      </c>
      <c r="I49" s="21"/>
      <c r="J49" s="25"/>
      <c r="K49" s="21"/>
      <c r="L49" s="25"/>
      <c r="M49" s="77"/>
      <c r="N49" s="21"/>
      <c r="O49" s="155" t="s">
        <v>187</v>
      </c>
    </row>
    <row r="50" spans="1:15">
      <c r="A50" s="21"/>
      <c r="B50" s="23">
        <v>36</v>
      </c>
      <c r="C50" s="38" t="s">
        <v>90</v>
      </c>
      <c r="D50" s="31">
        <f>VLOOKUP(B50,'Data 3 Table'!$A$4:$FP$84,$C$12+2)</f>
        <v>9.3364776503376579</v>
      </c>
      <c r="E50" s="31">
        <f t="shared" si="0"/>
        <v>9.3368376503376584</v>
      </c>
      <c r="F50" s="32">
        <f t="shared" si="1"/>
        <v>58</v>
      </c>
      <c r="G50" s="24" t="str">
        <f t="shared" si="2"/>
        <v xml:space="preserve">Ballarat </v>
      </c>
      <c r="H50" s="31">
        <f t="shared" si="3"/>
        <v>13.210059171597631</v>
      </c>
      <c r="I50" s="21"/>
      <c r="J50" s="25"/>
      <c r="K50" s="21"/>
      <c r="L50" s="25"/>
      <c r="M50" s="77"/>
      <c r="N50" s="21"/>
      <c r="O50" s="155" t="s">
        <v>159</v>
      </c>
    </row>
    <row r="51" spans="1:15" ht="20.399999999999999">
      <c r="A51" s="21"/>
      <c r="B51" s="23">
        <v>37</v>
      </c>
      <c r="C51" s="38" t="s">
        <v>91</v>
      </c>
      <c r="D51" s="31">
        <f>VLOOKUP(B51,'Data 3 Table'!$A$4:$FP$84,$C$12+2)</f>
        <v>19.846743295019156</v>
      </c>
      <c r="E51" s="31">
        <f t="shared" si="0"/>
        <v>19.847113295019156</v>
      </c>
      <c r="F51" s="32">
        <f t="shared" si="1"/>
        <v>4</v>
      </c>
      <c r="G51" s="24" t="str">
        <f t="shared" si="2"/>
        <v xml:space="preserve">Greater Dandenong </v>
      </c>
      <c r="H51" s="31">
        <f t="shared" si="3"/>
        <v>13.187019320952917</v>
      </c>
      <c r="I51" s="21"/>
      <c r="J51" s="25"/>
      <c r="K51" s="21"/>
      <c r="L51" s="25"/>
      <c r="M51" s="77"/>
      <c r="N51" s="21"/>
      <c r="O51" s="155" t="s">
        <v>145</v>
      </c>
    </row>
    <row r="52" spans="1:15" ht="20.399999999999999">
      <c r="A52" s="21"/>
      <c r="B52" s="23">
        <v>38</v>
      </c>
      <c r="C52" s="38" t="s">
        <v>92</v>
      </c>
      <c r="D52" s="31">
        <f>VLOOKUP(B52,'Data 3 Table'!$A$4:$FP$84,$C$12+2)</f>
        <v>20.689655172413794</v>
      </c>
      <c r="E52" s="31">
        <f t="shared" si="0"/>
        <v>20.690035172413793</v>
      </c>
      <c r="F52" s="32">
        <f t="shared" si="1"/>
        <v>3</v>
      </c>
      <c r="G52" s="24" t="str">
        <f t="shared" si="2"/>
        <v xml:space="preserve">Greater Bendigo </v>
      </c>
      <c r="H52" s="31">
        <f t="shared" si="3"/>
        <v>13.101838342573679</v>
      </c>
      <c r="I52" s="21"/>
      <c r="J52" s="25"/>
      <c r="K52" s="21"/>
      <c r="L52" s="25"/>
      <c r="M52" s="77"/>
      <c r="N52" s="21"/>
      <c r="O52" s="155" t="s">
        <v>161</v>
      </c>
    </row>
    <row r="53" spans="1:15" ht="20.399999999999999">
      <c r="A53" s="21"/>
      <c r="B53" s="23">
        <v>39</v>
      </c>
      <c r="C53" s="38" t="s">
        <v>93</v>
      </c>
      <c r="D53" s="31">
        <f>VLOOKUP(B53,'Data 3 Table'!$A$4:$FP$84,$C$12+2)</f>
        <v>9.1135458167330672</v>
      </c>
      <c r="E53" s="31">
        <f t="shared" si="0"/>
        <v>9.1139358167330666</v>
      </c>
      <c r="F53" s="32">
        <f t="shared" si="1"/>
        <v>61</v>
      </c>
      <c r="G53" s="24" t="str">
        <f t="shared" si="2"/>
        <v xml:space="preserve">Queenscliffe </v>
      </c>
      <c r="H53" s="31">
        <f t="shared" si="3"/>
        <v>12.790697674418606</v>
      </c>
      <c r="I53" s="21"/>
      <c r="J53" s="25"/>
      <c r="K53" s="21"/>
      <c r="L53" s="25"/>
      <c r="M53" s="77"/>
      <c r="N53" s="21"/>
      <c r="O53" s="155" t="s">
        <v>146</v>
      </c>
    </row>
    <row r="54" spans="1:15">
      <c r="A54" s="21"/>
      <c r="B54" s="23">
        <v>40</v>
      </c>
      <c r="C54" s="38" t="s">
        <v>94</v>
      </c>
      <c r="D54" s="31">
        <f>VLOOKUP(B54,'Data 3 Table'!$A$4:$FP$84,$C$12+2)</f>
        <v>6.7283431455004203</v>
      </c>
      <c r="E54" s="31">
        <f t="shared" si="0"/>
        <v>6.7287431455004203</v>
      </c>
      <c r="F54" s="32">
        <f t="shared" si="1"/>
        <v>72</v>
      </c>
      <c r="G54" s="24" t="str">
        <f t="shared" si="2"/>
        <v xml:space="preserve">Brimbank </v>
      </c>
      <c r="H54" s="31">
        <f t="shared" si="3"/>
        <v>12.599629659447709</v>
      </c>
      <c r="I54" s="21"/>
      <c r="J54" s="25"/>
      <c r="K54" s="21"/>
      <c r="L54" s="25"/>
      <c r="M54" s="77"/>
      <c r="N54" s="21"/>
      <c r="O54" s="155"/>
    </row>
    <row r="55" spans="1:15">
      <c r="A55" s="21"/>
      <c r="B55" s="23">
        <v>41</v>
      </c>
      <c r="C55" s="38" t="s">
        <v>95</v>
      </c>
      <c r="D55" s="31">
        <f>VLOOKUP(B55,'Data 3 Table'!$A$4:$FP$84,$C$12+2)</f>
        <v>8.9552238805970141</v>
      </c>
      <c r="E55" s="31">
        <f t="shared" si="0"/>
        <v>8.9556338805970146</v>
      </c>
      <c r="F55" s="32">
        <f t="shared" si="1"/>
        <v>63</v>
      </c>
      <c r="G55" s="24" t="str">
        <f t="shared" si="2"/>
        <v xml:space="preserve">Wodonga </v>
      </c>
      <c r="H55" s="31">
        <f t="shared" si="3"/>
        <v>12.432656444260257</v>
      </c>
      <c r="I55" s="21"/>
      <c r="J55" s="25"/>
      <c r="K55" s="21"/>
      <c r="L55" s="25"/>
      <c r="M55" s="77"/>
      <c r="N55" s="21"/>
      <c r="O55" s="155"/>
    </row>
    <row r="56" spans="1:15">
      <c r="A56" s="21"/>
      <c r="B56" s="23">
        <v>42</v>
      </c>
      <c r="C56" s="38" t="s">
        <v>96</v>
      </c>
      <c r="D56" s="31">
        <f>VLOOKUP(B56,'Data 3 Table'!$A$4:$FP$84,$C$12+2)</f>
        <v>10.013453776667307</v>
      </c>
      <c r="E56" s="31">
        <f t="shared" si="0"/>
        <v>10.013873776667307</v>
      </c>
      <c r="F56" s="32">
        <f t="shared" si="1"/>
        <v>55</v>
      </c>
      <c r="G56" s="24" t="str">
        <f t="shared" si="2"/>
        <v xml:space="preserve">Whittlesea </v>
      </c>
      <c r="H56" s="31">
        <f t="shared" si="3"/>
        <v>12.430494585894058</v>
      </c>
      <c r="I56" s="21"/>
      <c r="J56" s="25"/>
      <c r="K56" s="21"/>
      <c r="L56" s="25"/>
      <c r="M56" s="77"/>
      <c r="N56" s="21"/>
      <c r="O56" s="155"/>
    </row>
    <row r="57" spans="1:15">
      <c r="A57" s="21"/>
      <c r="B57" s="23">
        <v>43</v>
      </c>
      <c r="C57" s="38" t="s">
        <v>97</v>
      </c>
      <c r="D57" s="31">
        <f>VLOOKUP(B57,'Data 3 Table'!$A$4:$FP$84,$C$12+2)</f>
        <v>9.5892600287677805</v>
      </c>
      <c r="E57" s="31">
        <f t="shared" si="0"/>
        <v>9.5896900287677802</v>
      </c>
      <c r="F57" s="32">
        <f t="shared" si="1"/>
        <v>57</v>
      </c>
      <c r="G57" s="24" t="str">
        <f t="shared" si="2"/>
        <v xml:space="preserve">Moorabool </v>
      </c>
      <c r="H57" s="31">
        <f t="shared" si="3"/>
        <v>12.068019747668677</v>
      </c>
      <c r="I57" s="21"/>
      <c r="J57" s="25"/>
      <c r="K57" s="21"/>
      <c r="L57" s="25"/>
      <c r="M57" s="77"/>
      <c r="N57" s="21"/>
      <c r="O57" s="155"/>
    </row>
    <row r="58" spans="1:15">
      <c r="A58" s="21"/>
      <c r="B58" s="23">
        <v>44</v>
      </c>
      <c r="C58" s="38" t="s">
        <v>98</v>
      </c>
      <c r="D58" s="31">
        <f>VLOOKUP(B58,'Data 3 Table'!$A$4:$FP$84,$C$12+2)</f>
        <v>5.4805061559507529</v>
      </c>
      <c r="E58" s="31">
        <f t="shared" si="0"/>
        <v>5.4809461559507531</v>
      </c>
      <c r="F58" s="32">
        <f t="shared" si="1"/>
        <v>77</v>
      </c>
      <c r="G58" s="24" t="str">
        <f t="shared" si="2"/>
        <v xml:space="preserve">Cardinia </v>
      </c>
      <c r="H58" s="31">
        <f t="shared" si="3"/>
        <v>12.016141085039605</v>
      </c>
      <c r="I58" s="21"/>
      <c r="J58" s="25"/>
      <c r="K58" s="21"/>
      <c r="L58" s="25"/>
      <c r="M58" s="77"/>
      <c r="N58" s="21"/>
      <c r="O58" s="155" t="s">
        <v>264</v>
      </c>
    </row>
    <row r="59" spans="1:15">
      <c r="A59" s="21"/>
      <c r="B59" s="23">
        <v>45</v>
      </c>
      <c r="C59" s="38" t="s">
        <v>99</v>
      </c>
      <c r="D59" s="31">
        <f>VLOOKUP(B59,'Data 3 Table'!$A$4:$FP$84,$C$12+2)</f>
        <v>14.518664047151278</v>
      </c>
      <c r="E59" s="31">
        <f t="shared" si="0"/>
        <v>14.519114047151279</v>
      </c>
      <c r="F59" s="32">
        <f t="shared" si="1"/>
        <v>27</v>
      </c>
      <c r="G59" s="24" t="str">
        <f t="shared" si="2"/>
        <v xml:space="preserve">Golden Plains </v>
      </c>
      <c r="H59" s="31">
        <f t="shared" si="3"/>
        <v>11.920529801324504</v>
      </c>
      <c r="I59" s="21"/>
      <c r="J59" s="25"/>
      <c r="K59" s="21"/>
      <c r="L59" s="25"/>
      <c r="M59" s="77"/>
      <c r="N59" s="21"/>
      <c r="O59" s="155" t="s">
        <v>180</v>
      </c>
    </row>
    <row r="60" spans="1:15">
      <c r="A60" s="21"/>
      <c r="B60" s="23">
        <v>46</v>
      </c>
      <c r="C60" s="38" t="s">
        <v>100</v>
      </c>
      <c r="D60" s="31">
        <f>VLOOKUP(B60,'Data 3 Table'!$A$4:$FP$84,$C$12+2)</f>
        <v>18.417415342087075</v>
      </c>
      <c r="E60" s="31">
        <f t="shared" si="0"/>
        <v>18.417875342087076</v>
      </c>
      <c r="F60" s="32">
        <f t="shared" si="1"/>
        <v>6</v>
      </c>
      <c r="G60" s="24" t="str">
        <f t="shared" si="2"/>
        <v xml:space="preserve">Baw Baw </v>
      </c>
      <c r="H60" s="31">
        <f t="shared" si="3"/>
        <v>11.842105263157894</v>
      </c>
      <c r="I60" s="21"/>
      <c r="J60" s="25"/>
      <c r="K60" s="21"/>
      <c r="L60" s="25"/>
      <c r="M60" s="77"/>
      <c r="N60" s="21"/>
      <c r="O60" s="155" t="s">
        <v>181</v>
      </c>
    </row>
    <row r="61" spans="1:15">
      <c r="A61" s="21"/>
      <c r="B61" s="23">
        <v>47</v>
      </c>
      <c r="C61" s="38" t="s">
        <v>101</v>
      </c>
      <c r="D61" s="31">
        <f>VLOOKUP(B61,'Data 3 Table'!$A$4:$FP$84,$C$12+2)</f>
        <v>14.184923876717415</v>
      </c>
      <c r="E61" s="31">
        <f t="shared" si="0"/>
        <v>14.185393876717415</v>
      </c>
      <c r="F61" s="32">
        <f t="shared" si="1"/>
        <v>29</v>
      </c>
      <c r="G61" s="24" t="str">
        <f t="shared" si="2"/>
        <v xml:space="preserve">Hobsons Bay </v>
      </c>
      <c r="H61" s="31">
        <f t="shared" si="3"/>
        <v>11.667826490373463</v>
      </c>
      <c r="I61" s="21"/>
      <c r="J61" s="25"/>
      <c r="K61" s="21"/>
      <c r="L61" s="25"/>
      <c r="M61" s="77"/>
      <c r="N61" s="21"/>
      <c r="O61" s="155" t="s">
        <v>182</v>
      </c>
    </row>
    <row r="62" spans="1:15" ht="20.399999999999999">
      <c r="A62" s="21"/>
      <c r="B62" s="23">
        <v>48</v>
      </c>
      <c r="C62" s="38" t="s">
        <v>102</v>
      </c>
      <c r="D62" s="31">
        <f>VLOOKUP(B62,'Data 3 Table'!$A$4:$FP$84,$C$12+2)</f>
        <v>14.475873544093179</v>
      </c>
      <c r="E62" s="31">
        <f t="shared" si="0"/>
        <v>14.476353544093179</v>
      </c>
      <c r="F62" s="32">
        <f t="shared" si="1"/>
        <v>28</v>
      </c>
      <c r="G62" s="24" t="str">
        <f t="shared" si="2"/>
        <v xml:space="preserve">South Gippsland </v>
      </c>
      <c r="H62" s="31">
        <f t="shared" si="3"/>
        <v>11.486486486486488</v>
      </c>
      <c r="I62" s="21"/>
      <c r="J62" s="25"/>
      <c r="K62" s="21"/>
      <c r="L62" s="25"/>
      <c r="M62" s="77"/>
      <c r="N62" s="21"/>
      <c r="O62" s="155" t="s">
        <v>183</v>
      </c>
    </row>
    <row r="63" spans="1:15">
      <c r="A63" s="21"/>
      <c r="B63" s="23">
        <v>49</v>
      </c>
      <c r="C63" s="38" t="s">
        <v>103</v>
      </c>
      <c r="D63" s="31">
        <f>VLOOKUP(B63,'Data 3 Table'!$A$4:$FP$84,$C$12+2)</f>
        <v>6.0964453737584945</v>
      </c>
      <c r="E63" s="31">
        <f t="shared" si="0"/>
        <v>6.0969353737584946</v>
      </c>
      <c r="F63" s="32">
        <f t="shared" si="1"/>
        <v>74</v>
      </c>
      <c r="G63" s="24" t="str">
        <f t="shared" si="2"/>
        <v xml:space="preserve">Alpine </v>
      </c>
      <c r="H63" s="31">
        <f t="shared" si="3"/>
        <v>11.471861471861471</v>
      </c>
      <c r="I63" s="21"/>
      <c r="J63" s="25"/>
      <c r="K63" s="21"/>
      <c r="L63" s="25"/>
      <c r="M63" s="77"/>
      <c r="N63" s="21"/>
      <c r="O63" s="155" t="s">
        <v>149</v>
      </c>
    </row>
    <row r="64" spans="1:15" ht="20.399999999999999">
      <c r="A64" s="21"/>
      <c r="B64" s="23">
        <v>50</v>
      </c>
      <c r="C64" s="38" t="s">
        <v>104</v>
      </c>
      <c r="D64" s="31">
        <f>VLOOKUP(B64,'Data 3 Table'!$A$4:$FP$84,$C$12+2)</f>
        <v>7.4737409103151089</v>
      </c>
      <c r="E64" s="31">
        <f t="shared" si="0"/>
        <v>7.4742409103151086</v>
      </c>
      <c r="F64" s="32">
        <f t="shared" si="1"/>
        <v>69</v>
      </c>
      <c r="G64" s="24" t="str">
        <f t="shared" si="2"/>
        <v xml:space="preserve">Greater Geelong </v>
      </c>
      <c r="H64" s="31">
        <f t="shared" si="3"/>
        <v>11.171628396360711</v>
      </c>
      <c r="I64" s="21"/>
      <c r="J64" s="25"/>
      <c r="K64" s="21"/>
      <c r="L64" s="25"/>
      <c r="M64" s="77"/>
      <c r="N64" s="21"/>
      <c r="O64" s="155" t="s">
        <v>184</v>
      </c>
    </row>
    <row r="65" spans="1:15">
      <c r="A65" s="21"/>
      <c r="B65" s="23">
        <v>51</v>
      </c>
      <c r="C65" s="38" t="s">
        <v>105</v>
      </c>
      <c r="D65" s="31">
        <f>VLOOKUP(B65,'Data 3 Table'!$A$4:$FP$84,$C$12+2)</f>
        <v>12.068019747668677</v>
      </c>
      <c r="E65" s="31">
        <f t="shared" si="0"/>
        <v>12.068529747668677</v>
      </c>
      <c r="F65" s="32">
        <f t="shared" si="1"/>
        <v>43</v>
      </c>
      <c r="G65" s="24" t="str">
        <f t="shared" si="2"/>
        <v xml:space="preserve">Warrnambool </v>
      </c>
      <c r="H65" s="31">
        <f t="shared" si="3"/>
        <v>11.111111111111111</v>
      </c>
      <c r="I65" s="21"/>
      <c r="J65" s="25"/>
      <c r="K65" s="21"/>
      <c r="L65" s="25"/>
      <c r="M65" s="77"/>
      <c r="N65" s="21"/>
      <c r="O65" s="155" t="s">
        <v>157</v>
      </c>
    </row>
    <row r="66" spans="1:15">
      <c r="A66" s="21"/>
      <c r="B66" s="23">
        <v>52</v>
      </c>
      <c r="C66" s="38" t="s">
        <v>106</v>
      </c>
      <c r="D66" s="31">
        <f>VLOOKUP(B66,'Data 3 Table'!$A$4:$FP$84,$C$12+2)</f>
        <v>9.27219183845183</v>
      </c>
      <c r="E66" s="31">
        <f t="shared" si="0"/>
        <v>9.2727118384518299</v>
      </c>
      <c r="F66" s="32">
        <f t="shared" si="1"/>
        <v>60</v>
      </c>
      <c r="G66" s="24" t="str">
        <f t="shared" si="2"/>
        <v xml:space="preserve">Yarra Ranges </v>
      </c>
      <c r="H66" s="31">
        <f t="shared" si="3"/>
        <v>10.918024928092041</v>
      </c>
      <c r="I66" s="21"/>
      <c r="J66" s="25"/>
      <c r="K66" s="21"/>
      <c r="L66" s="25"/>
      <c r="M66" s="77"/>
      <c r="N66" s="21"/>
      <c r="O66" s="155"/>
    </row>
    <row r="67" spans="1:15" ht="20.399999999999999">
      <c r="A67" s="21"/>
      <c r="B67" s="23">
        <v>53</v>
      </c>
      <c r="C67" s="38" t="s">
        <v>107</v>
      </c>
      <c r="D67" s="31">
        <f>VLOOKUP(B67,'Data 3 Table'!$A$4:$FP$84,$C$12+2)</f>
        <v>10.677589558455985</v>
      </c>
      <c r="E67" s="31">
        <f t="shared" si="0"/>
        <v>10.678119558455984</v>
      </c>
      <c r="F67" s="32">
        <f t="shared" si="1"/>
        <v>54</v>
      </c>
      <c r="G67" s="24" t="str">
        <f t="shared" si="2"/>
        <v xml:space="preserve">Moyne </v>
      </c>
      <c r="H67" s="31">
        <f t="shared" si="3"/>
        <v>10.719754977029096</v>
      </c>
      <c r="I67" s="21"/>
      <c r="J67" s="25"/>
      <c r="K67" s="21"/>
      <c r="L67" s="25"/>
      <c r="M67" s="77"/>
      <c r="N67" s="21"/>
      <c r="O67" s="155"/>
    </row>
    <row r="68" spans="1:15" ht="20.399999999999999">
      <c r="A68" s="21"/>
      <c r="B68" s="23">
        <v>54</v>
      </c>
      <c r="C68" s="38" t="s">
        <v>108</v>
      </c>
      <c r="D68" s="31">
        <f>VLOOKUP(B68,'Data 3 Table'!$A$4:$FP$84,$C$12+2)</f>
        <v>15.0093808630394</v>
      </c>
      <c r="E68" s="31">
        <f t="shared" si="0"/>
        <v>15.009920863039401</v>
      </c>
      <c r="F68" s="32">
        <f t="shared" si="1"/>
        <v>25</v>
      </c>
      <c r="G68" s="24" t="str">
        <f t="shared" si="2"/>
        <v xml:space="preserve">Mornington Peninsula </v>
      </c>
      <c r="H68" s="31">
        <f t="shared" si="3"/>
        <v>10.677589558455985</v>
      </c>
      <c r="I68" s="21"/>
      <c r="J68" s="25"/>
      <c r="K68" s="21"/>
      <c r="L68" s="25"/>
      <c r="M68" s="77"/>
      <c r="N68" s="21"/>
      <c r="O68" s="155" t="s">
        <v>265</v>
      </c>
    </row>
    <row r="69" spans="1:15">
      <c r="A69" s="21"/>
      <c r="B69" s="23">
        <v>55</v>
      </c>
      <c r="C69" s="38" t="s">
        <v>109</v>
      </c>
      <c r="D69" s="31">
        <f>VLOOKUP(B69,'Data 3 Table'!$A$4:$FP$84,$C$12+2)</f>
        <v>10.719754977029096</v>
      </c>
      <c r="E69" s="31">
        <f t="shared" si="0"/>
        <v>10.720304977029096</v>
      </c>
      <c r="F69" s="32">
        <f t="shared" si="1"/>
        <v>53</v>
      </c>
      <c r="G69" s="24" t="str">
        <f t="shared" si="2"/>
        <v xml:space="preserve">Maribyrnong </v>
      </c>
      <c r="H69" s="31">
        <f t="shared" si="3"/>
        <v>10.013453776667307</v>
      </c>
      <c r="I69" s="21"/>
      <c r="J69" s="25"/>
      <c r="K69" s="21"/>
      <c r="L69" s="25"/>
      <c r="M69" s="77"/>
      <c r="N69" s="21"/>
      <c r="O69" s="155" t="s">
        <v>237</v>
      </c>
    </row>
    <row r="70" spans="1:15">
      <c r="A70" s="21"/>
      <c r="B70" s="23">
        <v>56</v>
      </c>
      <c r="C70" s="38" t="s">
        <v>110</v>
      </c>
      <c r="D70" s="31">
        <f>VLOOKUP(B70,'Data 3 Table'!$A$4:$FP$84,$C$12+2)</f>
        <v>15.572232645403378</v>
      </c>
      <c r="E70" s="31">
        <f t="shared" si="0"/>
        <v>15.572792645403378</v>
      </c>
      <c r="F70" s="32">
        <f t="shared" si="1"/>
        <v>20</v>
      </c>
      <c r="G70" s="24" t="str">
        <f t="shared" si="2"/>
        <v xml:space="preserve">Towong </v>
      </c>
      <c r="H70" s="31">
        <f t="shared" si="3"/>
        <v>9.6045197740112993</v>
      </c>
      <c r="I70" s="21"/>
      <c r="J70" s="25"/>
      <c r="K70" s="21"/>
      <c r="L70" s="25"/>
      <c r="M70" s="77"/>
      <c r="N70" s="21"/>
      <c r="O70" s="155" t="s">
        <v>185</v>
      </c>
    </row>
    <row r="71" spans="1:15">
      <c r="A71" s="21"/>
      <c r="B71" s="23">
        <v>57</v>
      </c>
      <c r="C71" s="38" t="s">
        <v>111</v>
      </c>
      <c r="D71" s="31">
        <f>VLOOKUP(B71,'Data 3 Table'!$A$4:$FP$84,$C$12+2)</f>
        <v>7.813754348407814</v>
      </c>
      <c r="E71" s="31">
        <f t="shared" si="0"/>
        <v>7.8143243484078138</v>
      </c>
      <c r="F71" s="32">
        <f t="shared" si="1"/>
        <v>67</v>
      </c>
      <c r="G71" s="24" t="str">
        <f t="shared" si="2"/>
        <v xml:space="preserve">Maroondah </v>
      </c>
      <c r="H71" s="31">
        <f t="shared" si="3"/>
        <v>9.5892600287677805</v>
      </c>
      <c r="I71" s="21"/>
      <c r="J71" s="25"/>
      <c r="K71" s="21"/>
      <c r="L71" s="25"/>
      <c r="M71" s="77"/>
      <c r="N71" s="21"/>
      <c r="O71" s="155" t="s">
        <v>160</v>
      </c>
    </row>
    <row r="72" spans="1:15" ht="20.399999999999999">
      <c r="A72" s="21"/>
      <c r="B72" s="23">
        <v>58</v>
      </c>
      <c r="C72" s="38" t="s">
        <v>112</v>
      </c>
      <c r="D72" s="31">
        <f>VLOOKUP(B72,'Data 3 Table'!$A$4:$FP$84,$C$12+2)</f>
        <v>14.611005692599621</v>
      </c>
      <c r="E72" s="31">
        <f t="shared" si="0"/>
        <v>14.61158569259962</v>
      </c>
      <c r="F72" s="32">
        <f t="shared" si="1"/>
        <v>26</v>
      </c>
      <c r="G72" s="24" t="str">
        <f t="shared" si="2"/>
        <v xml:space="preserve">Knox </v>
      </c>
      <c r="H72" s="31">
        <f t="shared" si="3"/>
        <v>9.3364776503376579</v>
      </c>
      <c r="I72" s="21"/>
      <c r="J72" s="25"/>
      <c r="K72" s="21"/>
      <c r="L72" s="25"/>
      <c r="M72" s="77"/>
      <c r="N72" s="21"/>
      <c r="O72" s="155" t="s">
        <v>186</v>
      </c>
    </row>
    <row r="73" spans="1:15">
      <c r="A73" s="21"/>
      <c r="B73" s="23">
        <v>59</v>
      </c>
      <c r="C73" s="38" t="s">
        <v>113</v>
      </c>
      <c r="D73" s="31">
        <f>VLOOKUP(B73,'Data 3 Table'!$A$4:$FP$84,$C$12+2)</f>
        <v>7.6997485006771127</v>
      </c>
      <c r="E73" s="31">
        <f t="shared" si="0"/>
        <v>7.7003385006771126</v>
      </c>
      <c r="F73" s="32">
        <f t="shared" si="1"/>
        <v>68</v>
      </c>
      <c r="G73" s="24" t="str">
        <f t="shared" si="2"/>
        <v xml:space="preserve">Darebin </v>
      </c>
      <c r="H73" s="31">
        <f t="shared" si="3"/>
        <v>9.3091072229699421</v>
      </c>
      <c r="I73" s="21"/>
      <c r="J73" s="25"/>
      <c r="K73" s="21"/>
      <c r="L73" s="25"/>
      <c r="M73" s="77"/>
      <c r="N73" s="21"/>
      <c r="O73" s="155" t="s">
        <v>151</v>
      </c>
    </row>
    <row r="74" spans="1:15">
      <c r="A74" s="21"/>
      <c r="B74" s="23">
        <v>60</v>
      </c>
      <c r="C74" s="38" t="s">
        <v>114</v>
      </c>
      <c r="D74" s="31">
        <f>VLOOKUP(B74,'Data 3 Table'!$A$4:$FP$84,$C$12+2)</f>
        <v>16.030534351145036</v>
      </c>
      <c r="E74" s="31">
        <f t="shared" si="0"/>
        <v>16.031134351145035</v>
      </c>
      <c r="F74" s="32">
        <f t="shared" si="1"/>
        <v>18</v>
      </c>
      <c r="G74" s="24" t="str">
        <f t="shared" si="2"/>
        <v xml:space="preserve">Moreland </v>
      </c>
      <c r="H74" s="31">
        <f t="shared" si="3"/>
        <v>9.27219183845183</v>
      </c>
      <c r="I74" s="21"/>
      <c r="J74" s="25"/>
      <c r="K74" s="21"/>
      <c r="L74" s="25"/>
      <c r="M74" s="77"/>
      <c r="N74" s="21"/>
      <c r="O74" s="155" t="s">
        <v>238</v>
      </c>
    </row>
    <row r="75" spans="1:15" ht="20.399999999999999">
      <c r="A75" s="8"/>
      <c r="B75" s="23">
        <v>61</v>
      </c>
      <c r="C75" s="38" t="s">
        <v>115</v>
      </c>
      <c r="D75" s="31">
        <f>VLOOKUP(B75,'Data 3 Table'!$A$4:$FP$84,$C$12+2)</f>
        <v>12.790697674418606</v>
      </c>
      <c r="E75" s="31">
        <f t="shared" si="0"/>
        <v>12.791307674418606</v>
      </c>
      <c r="F75" s="32">
        <f t="shared" si="1"/>
        <v>39</v>
      </c>
      <c r="G75" s="24" t="str">
        <f t="shared" si="2"/>
        <v xml:space="preserve">Macedon Ranges </v>
      </c>
      <c r="H75" s="31">
        <f t="shared" si="3"/>
        <v>9.1135458167330672</v>
      </c>
      <c r="I75" s="8"/>
      <c r="K75" s="8"/>
      <c r="O75" s="155" t="s">
        <v>152</v>
      </c>
    </row>
    <row r="76" spans="1:15" ht="20.399999999999999">
      <c r="A76" s="8"/>
      <c r="B76" s="23">
        <v>62</v>
      </c>
      <c r="C76" s="38" t="s">
        <v>116</v>
      </c>
      <c r="D76" s="31">
        <f>VLOOKUP(B76,'Data 3 Table'!$A$4:$FP$84,$C$12+2)</f>
        <v>11.486486486486488</v>
      </c>
      <c r="E76" s="31">
        <f t="shared" si="0"/>
        <v>11.487106486486487</v>
      </c>
      <c r="F76" s="32">
        <f t="shared" si="1"/>
        <v>48</v>
      </c>
      <c r="G76" s="24" t="str">
        <f t="shared" si="2"/>
        <v xml:space="preserve">Corangamite </v>
      </c>
      <c r="H76" s="31">
        <f t="shared" si="3"/>
        <v>9.024745269286754</v>
      </c>
      <c r="I76" s="8"/>
      <c r="K76" s="8"/>
      <c r="O76" s="155"/>
    </row>
    <row r="77" spans="1:15" ht="20.399999999999999">
      <c r="A77" s="8"/>
      <c r="B77" s="23">
        <v>63</v>
      </c>
      <c r="C77" s="38" t="s">
        <v>117</v>
      </c>
      <c r="D77" s="31">
        <f>VLOOKUP(B77,'Data 3 Table'!$A$4:$FP$84,$C$12+2)</f>
        <v>16.272600834492351</v>
      </c>
      <c r="E77" s="31">
        <f t="shared" si="0"/>
        <v>16.273230834492352</v>
      </c>
      <c r="F77" s="32">
        <f t="shared" si="1"/>
        <v>16</v>
      </c>
      <c r="G77" s="24" t="str">
        <f t="shared" si="2"/>
        <v xml:space="preserve">Mansfield </v>
      </c>
      <c r="H77" s="31">
        <f t="shared" si="3"/>
        <v>8.9552238805970141</v>
      </c>
      <c r="I77" s="8"/>
      <c r="K77" s="8"/>
      <c r="O77" s="155"/>
    </row>
    <row r="78" spans="1:15">
      <c r="A78" s="8"/>
      <c r="B78" s="23">
        <v>64</v>
      </c>
      <c r="C78" s="38" t="s">
        <v>118</v>
      </c>
      <c r="D78" s="31">
        <f>VLOOKUP(B78,'Data 3 Table'!$A$4:$FP$84,$C$12+2)</f>
        <v>4.5005769970509046</v>
      </c>
      <c r="E78" s="31">
        <f t="shared" si="0"/>
        <v>4.5012169970509044</v>
      </c>
      <c r="F78" s="32">
        <f t="shared" si="1"/>
        <v>79</v>
      </c>
      <c r="G78" s="24" t="str">
        <f t="shared" si="2"/>
        <v xml:space="preserve">Indigo </v>
      </c>
      <c r="H78" s="31">
        <f t="shared" si="3"/>
        <v>8.662900188323917</v>
      </c>
      <c r="I78" s="8"/>
      <c r="K78" s="8"/>
      <c r="O78" s="155" t="s">
        <v>266</v>
      </c>
    </row>
    <row r="79" spans="1:15">
      <c r="A79" s="8"/>
      <c r="B79" s="23">
        <v>65</v>
      </c>
      <c r="C79" s="38" t="s">
        <v>119</v>
      </c>
      <c r="D79" s="31">
        <f>VLOOKUP(B79,'Data 3 Table'!$A$4:$FP$84,$C$12+2)</f>
        <v>15.193370165745856</v>
      </c>
      <c r="E79" s="31">
        <f t="shared" si="0"/>
        <v>15.194020165745856</v>
      </c>
      <c r="F79" s="32">
        <f t="shared" si="1"/>
        <v>23</v>
      </c>
      <c r="G79" s="24" t="str">
        <f t="shared" si="2"/>
        <v xml:space="preserve">Banyule </v>
      </c>
      <c r="H79" s="31">
        <f t="shared" si="3"/>
        <v>8.4001187295933502</v>
      </c>
      <c r="I79" s="8"/>
      <c r="K79" s="8"/>
      <c r="O79" s="155" t="s">
        <v>173</v>
      </c>
    </row>
    <row r="80" spans="1:15">
      <c r="A80" s="8"/>
      <c r="B80" s="23">
        <v>66</v>
      </c>
      <c r="C80" s="38" t="s">
        <v>120</v>
      </c>
      <c r="D80" s="31">
        <f>VLOOKUP(B80,'Data 3 Table'!$A$4:$FP$84,$C$12+2)</f>
        <v>7.4697173620457606</v>
      </c>
      <c r="E80" s="31">
        <f t="shared" ref="E80:E93" si="4">D80+0.00001*B80</f>
        <v>7.4703773620457605</v>
      </c>
      <c r="F80" s="32">
        <f t="shared" ref="F80:F93" si="5">RANK(E80,E$15:E$93)</f>
        <v>70</v>
      </c>
      <c r="G80" s="24" t="str">
        <f t="shared" ref="G80:G93" si="6">VLOOKUP(MATCH(B80,F$15:F$93,0),$B$15:$D$93,2)</f>
        <v xml:space="preserve">Kingston </v>
      </c>
      <c r="H80" s="31">
        <f t="shared" ref="H80:H93" si="7">VLOOKUP(MATCH(B80,F$15:F$93,0),$B$15:$D$93,3)</f>
        <v>8.1752371442835745</v>
      </c>
      <c r="I80" s="8"/>
      <c r="K80" s="8"/>
      <c r="O80" s="155" t="s">
        <v>174</v>
      </c>
    </row>
    <row r="81" spans="1:15">
      <c r="A81" s="8"/>
      <c r="B81" s="23">
        <v>67</v>
      </c>
      <c r="C81" s="38" t="s">
        <v>121</v>
      </c>
      <c r="D81" s="31">
        <f>VLOOKUP(B81,'Data 3 Table'!$A$4:$FP$84,$C$12+2)</f>
        <v>14.111006585136407</v>
      </c>
      <c r="E81" s="31">
        <f t="shared" si="4"/>
        <v>14.111676585136406</v>
      </c>
      <c r="F81" s="32">
        <f t="shared" si="5"/>
        <v>30</v>
      </c>
      <c r="G81" s="24" t="str">
        <f t="shared" si="6"/>
        <v xml:space="preserve">Nillumbik </v>
      </c>
      <c r="H81" s="31">
        <f t="shared" si="7"/>
        <v>7.813754348407814</v>
      </c>
      <c r="I81" s="8"/>
      <c r="K81" s="8"/>
      <c r="O81" s="155" t="s">
        <v>175</v>
      </c>
    </row>
    <row r="82" spans="1:15">
      <c r="A82" s="8"/>
      <c r="B82" s="23">
        <v>68</v>
      </c>
      <c r="C82" s="38" t="s">
        <v>122</v>
      </c>
      <c r="D82" s="31">
        <f>VLOOKUP(B82,'Data 3 Table'!$A$4:$FP$84,$C$12+2)</f>
        <v>9.6045197740112993</v>
      </c>
      <c r="E82" s="31">
        <f t="shared" si="4"/>
        <v>9.6051997740112984</v>
      </c>
      <c r="F82" s="32">
        <f t="shared" si="5"/>
        <v>56</v>
      </c>
      <c r="G82" s="24" t="str">
        <f t="shared" si="6"/>
        <v xml:space="preserve">Port Phillip </v>
      </c>
      <c r="H82" s="31">
        <f t="shared" si="7"/>
        <v>7.6997485006771127</v>
      </c>
      <c r="I82" s="8"/>
      <c r="K82" s="8"/>
      <c r="O82" s="155" t="s">
        <v>239</v>
      </c>
    </row>
    <row r="83" spans="1:15">
      <c r="A83" s="8"/>
      <c r="B83" s="23">
        <v>69</v>
      </c>
      <c r="C83" s="38" t="s">
        <v>123</v>
      </c>
      <c r="D83" s="31">
        <f>VLOOKUP(B83,'Data 3 Table'!$A$4:$FP$84,$C$12+2)</f>
        <v>14.011676396997498</v>
      </c>
      <c r="E83" s="31">
        <f t="shared" si="4"/>
        <v>14.012366396997498</v>
      </c>
      <c r="F83" s="32">
        <f t="shared" si="5"/>
        <v>31</v>
      </c>
      <c r="G83" s="24" t="str">
        <f t="shared" si="6"/>
        <v xml:space="preserve">Moonee Valley </v>
      </c>
      <c r="H83" s="31">
        <f t="shared" si="7"/>
        <v>7.4737409103151089</v>
      </c>
      <c r="I83" s="8"/>
      <c r="K83" s="8"/>
      <c r="O83" s="155" t="s">
        <v>176</v>
      </c>
    </row>
    <row r="84" spans="1:15">
      <c r="A84" s="8"/>
      <c r="B84" s="23">
        <v>70</v>
      </c>
      <c r="C84" s="38" t="s">
        <v>124</v>
      </c>
      <c r="D84" s="31">
        <f>VLOOKUP(B84,'Data 3 Table'!$A$4:$FP$84,$C$12+2)</f>
        <v>11.111111111111111</v>
      </c>
      <c r="E84" s="31">
        <f t="shared" si="4"/>
        <v>11.111811111111111</v>
      </c>
      <c r="F84" s="32">
        <f t="shared" si="5"/>
        <v>51</v>
      </c>
      <c r="G84" s="24" t="str">
        <f t="shared" si="6"/>
        <v xml:space="preserve">Surf Coast </v>
      </c>
      <c r="H84" s="31">
        <f t="shared" si="7"/>
        <v>7.4697173620457606</v>
      </c>
      <c r="I84" s="8"/>
      <c r="K84" s="8"/>
      <c r="O84" s="155" t="s">
        <v>177</v>
      </c>
    </row>
    <row r="85" spans="1:15">
      <c r="A85" s="8"/>
      <c r="B85" s="23">
        <v>71</v>
      </c>
      <c r="C85" s="38" t="s">
        <v>125</v>
      </c>
      <c r="D85" s="31">
        <f>VLOOKUP(B85,'Data 3 Table'!$A$4:$FP$84,$C$12+2)</f>
        <v>16.342213114754099</v>
      </c>
      <c r="E85" s="31">
        <f t="shared" si="4"/>
        <v>16.3429231147541</v>
      </c>
      <c r="F85" s="32">
        <f t="shared" si="5"/>
        <v>15</v>
      </c>
      <c r="G85" s="24" t="str">
        <f t="shared" si="6"/>
        <v xml:space="preserve">Whitehorse </v>
      </c>
      <c r="H85" s="31">
        <f t="shared" si="7"/>
        <v>6.93880930694709</v>
      </c>
      <c r="I85" s="8"/>
      <c r="K85" s="8"/>
      <c r="O85" s="155" t="s">
        <v>200</v>
      </c>
    </row>
    <row r="86" spans="1:15" ht="20.399999999999999">
      <c r="A86" s="8"/>
      <c r="B86" s="23">
        <v>72</v>
      </c>
      <c r="C86" s="38" t="s">
        <v>126</v>
      </c>
      <c r="D86" s="31">
        <f>VLOOKUP(B86,'Data 3 Table'!$A$4:$FP$84,$C$12+2)</f>
        <v>15.079365079365079</v>
      </c>
      <c r="E86" s="31">
        <f t="shared" si="4"/>
        <v>15.080085079365078</v>
      </c>
      <c r="F86" s="32">
        <f t="shared" si="5"/>
        <v>24</v>
      </c>
      <c r="G86" s="24" t="str">
        <f t="shared" si="6"/>
        <v xml:space="preserve">Manningham </v>
      </c>
      <c r="H86" s="31">
        <f t="shared" si="7"/>
        <v>6.7283431455004203</v>
      </c>
      <c r="I86" s="8"/>
      <c r="K86" s="8"/>
      <c r="O86" s="155" t="s">
        <v>178</v>
      </c>
    </row>
    <row r="87" spans="1:15">
      <c r="A87" s="8"/>
      <c r="B87" s="23">
        <v>73</v>
      </c>
      <c r="C87" s="38" t="s">
        <v>127</v>
      </c>
      <c r="D87" s="31">
        <f>VLOOKUP(B87,'Data 3 Table'!$A$4:$FP$84,$C$12+2)</f>
        <v>6.93880930694709</v>
      </c>
      <c r="E87" s="31">
        <f t="shared" si="4"/>
        <v>6.9395393069470899</v>
      </c>
      <c r="F87" s="32">
        <f t="shared" si="5"/>
        <v>71</v>
      </c>
      <c r="G87" s="24" t="str">
        <f t="shared" si="6"/>
        <v xml:space="preserve">Glen Eira </v>
      </c>
      <c r="H87" s="31">
        <f t="shared" si="7"/>
        <v>6.5764874078961837</v>
      </c>
      <c r="I87" s="8"/>
      <c r="K87" s="8"/>
      <c r="O87" s="155" t="s">
        <v>201</v>
      </c>
    </row>
    <row r="88" spans="1:15">
      <c r="A88" s="8"/>
      <c r="B88" s="23">
        <v>74</v>
      </c>
      <c r="C88" s="38" t="s">
        <v>128</v>
      </c>
      <c r="D88" s="31">
        <f>VLOOKUP(B88,'Data 3 Table'!$A$4:$FP$84,$C$12+2)</f>
        <v>12.430494585894058</v>
      </c>
      <c r="E88" s="31">
        <f t="shared" si="4"/>
        <v>12.431234585894058</v>
      </c>
      <c r="F88" s="32">
        <f t="shared" si="5"/>
        <v>42</v>
      </c>
      <c r="G88" s="24" t="str">
        <f t="shared" si="6"/>
        <v xml:space="preserve">Monash </v>
      </c>
      <c r="H88" s="31">
        <f t="shared" si="7"/>
        <v>6.0964453737584945</v>
      </c>
      <c r="I88" s="8"/>
      <c r="K88" s="8"/>
      <c r="O88" s="155" t="s">
        <v>202</v>
      </c>
    </row>
    <row r="89" spans="1:15">
      <c r="A89" s="8"/>
      <c r="B89" s="23">
        <v>75</v>
      </c>
      <c r="C89" s="38" t="s">
        <v>129</v>
      </c>
      <c r="D89" s="31">
        <f>VLOOKUP(B89,'Data 3 Table'!$A$4:$FP$84,$C$12+2)</f>
        <v>12.432656444260257</v>
      </c>
      <c r="E89" s="31">
        <f t="shared" si="4"/>
        <v>12.433406444260257</v>
      </c>
      <c r="F89" s="32">
        <f t="shared" si="5"/>
        <v>41</v>
      </c>
      <c r="G89" s="24" t="str">
        <f t="shared" si="6"/>
        <v xml:space="preserve">Yarra </v>
      </c>
      <c r="H89" s="31">
        <f t="shared" si="7"/>
        <v>5.7999033349444176</v>
      </c>
      <c r="I89" s="8"/>
      <c r="K89" s="8"/>
      <c r="O89" s="155" t="s">
        <v>179</v>
      </c>
    </row>
    <row r="90" spans="1:15">
      <c r="A90" s="8"/>
      <c r="B90" s="23">
        <v>76</v>
      </c>
      <c r="C90" s="38" t="s">
        <v>130</v>
      </c>
      <c r="D90" s="31">
        <f>VLOOKUP(B90,'Data 3 Table'!$A$4:$FP$84,$C$12+2)</f>
        <v>13.545744744925617</v>
      </c>
      <c r="E90" s="31">
        <f t="shared" si="4"/>
        <v>13.546504744925617</v>
      </c>
      <c r="F90" s="32">
        <f t="shared" si="5"/>
        <v>32</v>
      </c>
      <c r="G90" s="24" t="str">
        <f t="shared" si="6"/>
        <v xml:space="preserve">Bayside </v>
      </c>
      <c r="H90" s="31">
        <f t="shared" si="7"/>
        <v>5.7714958775029448</v>
      </c>
      <c r="I90" s="8"/>
      <c r="K90" s="8"/>
      <c r="O90" s="155"/>
    </row>
    <row r="91" spans="1:15">
      <c r="A91" s="8"/>
      <c r="B91" s="23">
        <v>77</v>
      </c>
      <c r="C91" s="38" t="s">
        <v>131</v>
      </c>
      <c r="D91" s="31">
        <f>VLOOKUP(B91,'Data 3 Table'!$A$4:$FP$84,$C$12+2)</f>
        <v>5.7999033349444176</v>
      </c>
      <c r="E91" s="31">
        <f t="shared" si="4"/>
        <v>5.8006733349444177</v>
      </c>
      <c r="F91" s="32">
        <f t="shared" si="5"/>
        <v>75</v>
      </c>
      <c r="G91" s="24" t="str">
        <f t="shared" si="6"/>
        <v xml:space="preserve">Melbourne </v>
      </c>
      <c r="H91" s="31">
        <f t="shared" si="7"/>
        <v>5.4805061559507529</v>
      </c>
      <c r="I91" s="8"/>
      <c r="K91" s="8"/>
      <c r="O91" s="155"/>
    </row>
    <row r="92" spans="1:15">
      <c r="A92" s="8"/>
      <c r="B92" s="23">
        <v>78</v>
      </c>
      <c r="C92" s="38" t="s">
        <v>132</v>
      </c>
      <c r="D92" s="31">
        <f>VLOOKUP(B92,'Data 3 Table'!$A$4:$FP$84,$C$12+2)</f>
        <v>10.918024928092041</v>
      </c>
      <c r="E92" s="31">
        <f t="shared" si="4"/>
        <v>10.918804928092042</v>
      </c>
      <c r="F92" s="32">
        <f t="shared" si="5"/>
        <v>52</v>
      </c>
      <c r="G92" s="24" t="str">
        <f t="shared" si="6"/>
        <v xml:space="preserve">Boroondara </v>
      </c>
      <c r="H92" s="31">
        <f t="shared" si="7"/>
        <v>4.6355953476696516</v>
      </c>
      <c r="I92" s="8"/>
      <c r="K92" s="8"/>
      <c r="O92" s="155"/>
    </row>
    <row r="93" spans="1:15">
      <c r="A93" s="8"/>
      <c r="B93" s="23">
        <v>79</v>
      </c>
      <c r="C93" s="38" t="s">
        <v>133</v>
      </c>
      <c r="D93" s="31">
        <f>VLOOKUP(B93,'Data 3 Table'!$A$4:$FP$84,$C$12+2)</f>
        <v>25.106382978723403</v>
      </c>
      <c r="E93" s="31">
        <f t="shared" si="4"/>
        <v>25.107172978723401</v>
      </c>
      <c r="F93" s="32">
        <f t="shared" si="5"/>
        <v>2</v>
      </c>
      <c r="G93" s="24" t="str">
        <f t="shared" si="6"/>
        <v xml:space="preserve">Stonnington </v>
      </c>
      <c r="H93" s="31">
        <f t="shared" si="7"/>
        <v>4.5005769970509046</v>
      </c>
      <c r="I93" s="8"/>
      <c r="K93" s="8"/>
      <c r="O93" s="155"/>
    </row>
    <row r="94" spans="1:15">
      <c r="A94" s="8"/>
      <c r="B94" s="37"/>
      <c r="C94" s="37"/>
      <c r="D94" s="37"/>
      <c r="E94" s="37"/>
      <c r="F94" s="8"/>
      <c r="G94" s="8"/>
      <c r="H94" s="8"/>
      <c r="I94" s="8"/>
      <c r="O94" s="155"/>
    </row>
    <row r="95" spans="1:15">
      <c r="A95" s="8"/>
      <c r="B95" s="37"/>
      <c r="C95" s="37"/>
      <c r="D95" s="37"/>
      <c r="E95" s="37"/>
      <c r="F95" s="8"/>
      <c r="G95" s="8"/>
      <c r="H95" s="8"/>
      <c r="I95" s="8"/>
      <c r="O95" s="155"/>
    </row>
    <row r="96" spans="1:15">
      <c r="O96" s="155"/>
    </row>
    <row r="97" spans="15:15">
      <c r="O97" s="155"/>
    </row>
    <row r="98" spans="15:15">
      <c r="O98" s="155" t="s">
        <v>332</v>
      </c>
    </row>
    <row r="99" spans="15:15">
      <c r="O99" s="155" t="s">
        <v>203</v>
      </c>
    </row>
    <row r="100" spans="15:15">
      <c r="O100" s="155" t="s">
        <v>204</v>
      </c>
    </row>
    <row r="101" spans="15:15" ht="15.6">
      <c r="O101" s="155" t="s">
        <v>205</v>
      </c>
    </row>
    <row r="102" spans="15:15">
      <c r="O102" s="155" t="s">
        <v>206</v>
      </c>
    </row>
    <row r="103" spans="15:15">
      <c r="O103" s="155" t="s">
        <v>207</v>
      </c>
    </row>
    <row r="104" spans="15:15">
      <c r="O104" s="155" t="s">
        <v>339</v>
      </c>
    </row>
    <row r="105" spans="15:15">
      <c r="O105" s="155" t="s">
        <v>209</v>
      </c>
    </row>
    <row r="106" spans="15:15">
      <c r="O106" s="155" t="s">
        <v>210</v>
      </c>
    </row>
    <row r="107" spans="15:15">
      <c r="O107" s="155" t="s">
        <v>211</v>
      </c>
    </row>
    <row r="108" spans="15:15">
      <c r="O108" s="155" t="s">
        <v>267</v>
      </c>
    </row>
    <row r="109" spans="15:15">
      <c r="O109" s="155" t="s">
        <v>294</v>
      </c>
    </row>
    <row r="110" spans="15:15">
      <c r="O110" s="155" t="s">
        <v>155</v>
      </c>
    </row>
    <row r="111" spans="15:15">
      <c r="O111" s="155" t="s">
        <v>153</v>
      </c>
    </row>
    <row r="112" spans="15:15">
      <c r="O112" s="155" t="s">
        <v>156</v>
      </c>
    </row>
    <row r="113" spans="15:15">
      <c r="O113" s="155" t="s">
        <v>170</v>
      </c>
    </row>
    <row r="114" spans="15:15">
      <c r="O114" s="155" t="s">
        <v>300</v>
      </c>
    </row>
    <row r="115" spans="15:15">
      <c r="O115" s="155"/>
    </row>
    <row r="116" spans="15:15">
      <c r="O116" s="155"/>
    </row>
    <row r="117" spans="15:15">
      <c r="O117" s="155"/>
    </row>
    <row r="118" spans="15:15">
      <c r="O118" s="155" t="s">
        <v>268</v>
      </c>
    </row>
    <row r="119" spans="15:15">
      <c r="O119" s="155" t="s">
        <v>316</v>
      </c>
    </row>
    <row r="120" spans="15:15">
      <c r="O120" s="155" t="s">
        <v>335</v>
      </c>
    </row>
    <row r="121" spans="15:15">
      <c r="O121" s="155" t="s">
        <v>333</v>
      </c>
    </row>
    <row r="122" spans="15:15">
      <c r="O122" s="155" t="s">
        <v>139</v>
      </c>
    </row>
    <row r="123" spans="15:15">
      <c r="O123" s="155" t="s">
        <v>136</v>
      </c>
    </row>
    <row r="124" spans="15:15">
      <c r="O124" s="155"/>
    </row>
    <row r="125" spans="15:15">
      <c r="O125" s="155"/>
    </row>
    <row r="126" spans="15:15">
      <c r="O126" s="155"/>
    </row>
    <row r="127" spans="15:15">
      <c r="O127" s="155"/>
    </row>
    <row r="128" spans="15:15">
      <c r="O128" s="155" t="s">
        <v>270</v>
      </c>
    </row>
    <row r="129" spans="15:15">
      <c r="O129" s="155" t="s">
        <v>304</v>
      </c>
    </row>
    <row r="130" spans="15:15">
      <c r="O130" s="155" t="s">
        <v>137</v>
      </c>
    </row>
    <row r="131" spans="15:15">
      <c r="O131" s="155" t="s">
        <v>140</v>
      </c>
    </row>
    <row r="132" spans="15:15">
      <c r="O132" s="155" t="s">
        <v>212</v>
      </c>
    </row>
    <row r="133" spans="15:15">
      <c r="O133" s="155" t="s">
        <v>213</v>
      </c>
    </row>
    <row r="134" spans="15:15">
      <c r="O134" s="155"/>
    </row>
    <row r="135" spans="15:15">
      <c r="O135" s="155"/>
    </row>
    <row r="136" spans="15:15">
      <c r="O136" s="155"/>
    </row>
    <row r="137" spans="15:15">
      <c r="O137" s="155"/>
    </row>
    <row r="138" spans="15:15">
      <c r="O138" s="155" t="s">
        <v>269</v>
      </c>
    </row>
    <row r="139" spans="15:15">
      <c r="O139" s="155" t="s">
        <v>214</v>
      </c>
    </row>
    <row r="140" spans="15:15">
      <c r="O140" s="155" t="s">
        <v>146</v>
      </c>
    </row>
    <row r="141" spans="15:15">
      <c r="O141" s="155" t="s">
        <v>148</v>
      </c>
    </row>
    <row r="142" spans="15:15" ht="15.6">
      <c r="O142" s="155" t="s">
        <v>162</v>
      </c>
    </row>
    <row r="143" spans="15:15">
      <c r="O143" s="155" t="s">
        <v>141</v>
      </c>
    </row>
    <row r="144" spans="15:15">
      <c r="O144" s="155" t="s">
        <v>142</v>
      </c>
    </row>
    <row r="145" spans="15:15">
      <c r="O145" s="155" t="s">
        <v>154</v>
      </c>
    </row>
    <row r="146" spans="15:15">
      <c r="O146" s="155"/>
    </row>
    <row r="147" spans="15:15">
      <c r="O147" s="155"/>
    </row>
    <row r="148" spans="15:15">
      <c r="O148" s="155" t="s">
        <v>271</v>
      </c>
    </row>
    <row r="149" spans="15:15">
      <c r="O149" s="155" t="s">
        <v>305</v>
      </c>
    </row>
    <row r="150" spans="15:15">
      <c r="O150" s="155" t="s">
        <v>147</v>
      </c>
    </row>
    <row r="151" spans="15:15">
      <c r="O151" s="155" t="s">
        <v>295</v>
      </c>
    </row>
    <row r="152" spans="15:15">
      <c r="O152" s="155" t="s">
        <v>158</v>
      </c>
    </row>
    <row r="153" spans="15:15" ht="15.6">
      <c r="O153" s="155" t="s">
        <v>297</v>
      </c>
    </row>
    <row r="154" spans="15:15">
      <c r="O154" s="155" t="s">
        <v>296</v>
      </c>
    </row>
    <row r="155" spans="15:15">
      <c r="O155" s="155" t="s">
        <v>302</v>
      </c>
    </row>
    <row r="156" spans="15:15">
      <c r="O156" s="155" t="s">
        <v>143</v>
      </c>
    </row>
    <row r="157" spans="15:15">
      <c r="O157" s="155"/>
    </row>
    <row r="158" spans="15:15">
      <c r="O158" s="155" t="s">
        <v>272</v>
      </c>
    </row>
    <row r="159" spans="15:15" ht="15.6">
      <c r="O159" s="155" t="s">
        <v>327</v>
      </c>
    </row>
    <row r="160" spans="15:15" ht="15.6">
      <c r="O160" s="155" t="s">
        <v>165</v>
      </c>
    </row>
    <row r="161" spans="15:15" ht="15.6">
      <c r="O161" s="155" t="s">
        <v>215</v>
      </c>
    </row>
    <row r="162" spans="15:15" ht="15.6">
      <c r="O162" s="155" t="s">
        <v>166</v>
      </c>
    </row>
    <row r="163" spans="15:15" ht="15.6">
      <c r="O163" s="155" t="s">
        <v>167</v>
      </c>
    </row>
    <row r="164" spans="15:15" ht="15.6">
      <c r="O164" s="155" t="s">
        <v>240</v>
      </c>
    </row>
    <row r="165" spans="15:15">
      <c r="O165" s="155" t="s">
        <v>169</v>
      </c>
    </row>
    <row r="166" spans="15:15" ht="15.6">
      <c r="O166" s="155" t="s">
        <v>241</v>
      </c>
    </row>
    <row r="167" spans="15:15">
      <c r="O167" s="155" t="s">
        <v>168</v>
      </c>
    </row>
    <row r="168" spans="15:15">
      <c r="O168" s="155" t="s">
        <v>170</v>
      </c>
    </row>
    <row r="169" spans="15:15">
      <c r="O169" s="155" t="s">
        <v>172</v>
      </c>
    </row>
    <row r="170" spans="15:15">
      <c r="O170" s="155" t="s">
        <v>171</v>
      </c>
    </row>
    <row r="171" spans="15:15">
      <c r="O171" s="155" t="s">
        <v>216</v>
      </c>
    </row>
    <row r="172" spans="15:15">
      <c r="O172" s="155" t="s">
        <v>217</v>
      </c>
    </row>
    <row r="173" spans="15:15">
      <c r="O173" s="155" t="s">
        <v>218</v>
      </c>
    </row>
    <row r="174" spans="15:15">
      <c r="O174" s="155"/>
    </row>
    <row r="175" spans="15:15">
      <c r="O175" s="155"/>
    </row>
    <row r="176" spans="15:15">
      <c r="O176" s="155"/>
    </row>
    <row r="177" spans="15:15">
      <c r="O177" s="155"/>
    </row>
    <row r="178" spans="15:15">
      <c r="O178" s="155"/>
    </row>
  </sheetData>
  <sheetProtection sheet="1" objects="1" scenarios="1"/>
  <mergeCells count="3">
    <mergeCell ref="B8:K10"/>
    <mergeCell ref="B7:K7"/>
    <mergeCell ref="A13:K13"/>
  </mergeCells>
  <pageMargins left="0.39370078740157483" right="0.39370078740157483" top="0.39370078740157483" bottom="0.39370078740157483" header="0.31496062992125984" footer="0.31496062992125984"/>
  <pageSetup paperSize="9" scale="8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2609" r:id="rId4" name="Drop Down 1">
              <controlPr defaultSize="0" print="0" autoLine="0" autoPict="0">
                <anchor moveWithCells="1">
                  <from>
                    <xdr:col>1</xdr:col>
                    <xdr:colOff>0</xdr:colOff>
                    <xdr:row>10</xdr:row>
                    <xdr:rowOff>7620</xdr:rowOff>
                  </from>
                  <to>
                    <xdr:col>10</xdr:col>
                    <xdr:colOff>320040</xdr:colOff>
                    <xdr:row>12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6" tint="-0.499984740745262"/>
    <pageSetUpPr fitToPage="1"/>
  </sheetPr>
  <dimension ref="A1:AG178"/>
  <sheetViews>
    <sheetView showGridLines="0" showRowColHeaders="0" zoomScale="70" zoomScaleNormal="70" workbookViewId="0">
      <selection activeCell="Q12" sqref="Q12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0" width="9.77734375" style="1" customWidth="1"/>
    <col min="11" max="11" width="12.6640625" style="1" customWidth="1"/>
    <col min="12" max="12" width="8.5546875" style="1" customWidth="1"/>
    <col min="13" max="13" width="10.21875" style="76" customWidth="1"/>
    <col min="14" max="14" width="9.109375" style="76"/>
    <col min="15" max="21" width="9.109375" style="8"/>
    <col min="22" max="33" width="9.109375" style="76"/>
    <col min="34" max="16384" width="9.109375" style="1"/>
  </cols>
  <sheetData>
    <row r="1" spans="1:15" ht="10.5" customHeight="1"/>
    <row r="2" spans="1:15" ht="10.5" customHeight="1"/>
    <row r="3" spans="1:15" ht="10.5" customHeight="1"/>
    <row r="4" spans="1:15" ht="10.5" customHeight="1">
      <c r="N4" s="84" t="s">
        <v>43</v>
      </c>
    </row>
    <row r="5" spans="1:15" ht="10.5" customHeight="1">
      <c r="N5" s="84" t="s">
        <v>44</v>
      </c>
    </row>
    <row r="6" spans="1:15" ht="10.5" customHeight="1">
      <c r="A6" s="2"/>
      <c r="L6" s="2"/>
    </row>
    <row r="7" spans="1:15" ht="21" customHeight="1">
      <c r="A7" s="2"/>
      <c r="B7" s="129" t="s">
        <v>54</v>
      </c>
      <c r="C7" s="129"/>
      <c r="D7" s="129"/>
      <c r="E7" s="129"/>
      <c r="F7" s="129"/>
      <c r="G7" s="129"/>
      <c r="H7" s="129"/>
      <c r="I7" s="129"/>
      <c r="J7" s="129"/>
      <c r="K7" s="129"/>
      <c r="L7" s="2"/>
      <c r="M7" s="2"/>
    </row>
    <row r="8" spans="1:15" ht="12.75" customHeight="1">
      <c r="A8" s="20"/>
      <c r="B8" s="150" t="s">
        <v>49</v>
      </c>
      <c r="C8" s="150"/>
      <c r="D8" s="150"/>
      <c r="E8" s="150"/>
      <c r="F8" s="150"/>
      <c r="G8" s="150"/>
      <c r="H8" s="150"/>
      <c r="I8" s="150"/>
      <c r="J8" s="150"/>
      <c r="K8" s="150"/>
      <c r="L8" s="20"/>
      <c r="M8" s="77"/>
      <c r="N8" s="77"/>
      <c r="O8" s="21"/>
    </row>
    <row r="9" spans="1:15" ht="3" customHeight="1">
      <c r="A9" s="20"/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20"/>
      <c r="M9" s="77"/>
      <c r="N9" s="77"/>
      <c r="O9" s="157" t="s">
        <v>242</v>
      </c>
    </row>
    <row r="10" spans="1:15" ht="13.5" customHeight="1">
      <c r="A10" s="20"/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20"/>
      <c r="M10" s="77"/>
      <c r="N10" s="77"/>
      <c r="O10" s="157" t="s">
        <v>195</v>
      </c>
    </row>
    <row r="11" spans="1:15" ht="3" customHeight="1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77"/>
      <c r="N11" s="77"/>
      <c r="O11" s="157" t="s">
        <v>196</v>
      </c>
    </row>
    <row r="12" spans="1:15" ht="16.5" customHeight="1">
      <c r="A12" s="20"/>
      <c r="B12" s="21"/>
      <c r="C12" s="22">
        <v>37</v>
      </c>
      <c r="D12" s="21"/>
      <c r="E12" s="21"/>
      <c r="F12" s="21"/>
      <c r="G12" s="21"/>
      <c r="H12" s="20"/>
      <c r="I12" s="20"/>
      <c r="J12" s="20"/>
      <c r="K12" s="20"/>
      <c r="L12" s="20"/>
      <c r="M12" s="77"/>
      <c r="N12" s="77"/>
      <c r="O12" s="157" t="s">
        <v>197</v>
      </c>
    </row>
    <row r="13" spans="1:15" ht="4.5" customHeight="1">
      <c r="A13" s="20"/>
      <c r="B13" s="21"/>
      <c r="C13" s="8"/>
      <c r="D13" s="21"/>
      <c r="E13" s="21"/>
      <c r="F13" s="21"/>
      <c r="G13" s="21"/>
      <c r="H13" s="20"/>
      <c r="I13" s="20"/>
      <c r="J13" s="20"/>
      <c r="K13" s="20"/>
      <c r="L13" s="20"/>
      <c r="M13" s="77"/>
      <c r="N13" s="77"/>
      <c r="O13" s="157" t="s">
        <v>198</v>
      </c>
    </row>
    <row r="14" spans="1:15" ht="16.5" customHeight="1">
      <c r="A14" s="20"/>
      <c r="B14" s="21"/>
      <c r="C14" s="22">
        <v>18</v>
      </c>
      <c r="D14" s="21"/>
      <c r="E14" s="21"/>
      <c r="F14" s="21"/>
      <c r="G14" s="21"/>
      <c r="H14" s="20"/>
      <c r="I14" s="20"/>
      <c r="J14" s="20"/>
      <c r="K14" s="20"/>
      <c r="L14" s="20"/>
      <c r="M14" s="77"/>
      <c r="N14" s="77"/>
      <c r="O14" s="157" t="s">
        <v>190</v>
      </c>
    </row>
    <row r="15" spans="1:15" ht="12.75" customHeight="1">
      <c r="A15" s="151" t="str">
        <f>INDEX(O9:O113,Correlations!C14)</f>
        <v>Median personal gross weekly income, Indigenous persons aged 15+, 2021</v>
      </c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77"/>
      <c r="N15" s="77"/>
      <c r="O15" s="157" t="s">
        <v>191</v>
      </c>
    </row>
    <row r="16" spans="1:15" ht="21" customHeight="1">
      <c r="A16" s="151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77"/>
      <c r="N16" s="77"/>
      <c r="O16" s="157" t="s">
        <v>199</v>
      </c>
    </row>
    <row r="17" spans="1:15" ht="21" customHeight="1">
      <c r="A17" s="151"/>
      <c r="B17" s="25"/>
      <c r="C17" s="25"/>
      <c r="D17" s="25"/>
      <c r="E17" s="25"/>
      <c r="F17" s="25"/>
      <c r="G17" s="7"/>
      <c r="H17" s="7"/>
      <c r="I17" s="7"/>
      <c r="J17" s="7"/>
      <c r="K17" s="7"/>
      <c r="L17" s="25"/>
      <c r="M17" s="77"/>
      <c r="N17" s="77"/>
      <c r="O17" s="157"/>
    </row>
    <row r="18" spans="1:15" ht="21" customHeight="1">
      <c r="A18" s="151"/>
      <c r="B18" s="7"/>
      <c r="C18" s="7"/>
      <c r="D18" s="7"/>
      <c r="E18" s="7"/>
      <c r="F18" s="25"/>
      <c r="G18" s="7"/>
      <c r="H18" s="7"/>
      <c r="I18" s="7"/>
      <c r="J18" s="7"/>
      <c r="K18" s="7"/>
      <c r="L18" s="25"/>
      <c r="N18" s="77"/>
      <c r="O18" s="157"/>
    </row>
    <row r="19" spans="1:15" ht="21" customHeight="1">
      <c r="A19" s="151"/>
      <c r="B19" s="7"/>
      <c r="C19" s="7"/>
      <c r="D19" s="7"/>
      <c r="E19" s="7"/>
      <c r="F19" s="25"/>
      <c r="G19" s="7"/>
      <c r="H19" s="7"/>
      <c r="I19" s="7"/>
      <c r="J19" s="7"/>
      <c r="K19" s="7"/>
      <c r="L19" s="25"/>
      <c r="N19" s="77"/>
      <c r="O19" s="157" t="s">
        <v>222</v>
      </c>
    </row>
    <row r="20" spans="1:15" ht="21" customHeight="1">
      <c r="A20" s="151"/>
      <c r="B20" s="7"/>
      <c r="C20" s="7"/>
      <c r="D20" s="7"/>
      <c r="E20" s="7"/>
      <c r="F20" s="25"/>
      <c r="G20" s="7"/>
      <c r="H20" s="7"/>
      <c r="I20" s="7"/>
      <c r="J20" s="7"/>
      <c r="K20" s="7"/>
      <c r="L20" s="25"/>
      <c r="N20" s="77"/>
      <c r="O20" s="157" t="s">
        <v>223</v>
      </c>
    </row>
    <row r="21" spans="1:15" ht="21" customHeight="1">
      <c r="A21" s="151"/>
      <c r="B21" s="7"/>
      <c r="C21" s="7"/>
      <c r="D21" s="7"/>
      <c r="E21" s="7"/>
      <c r="F21" s="25"/>
      <c r="G21" s="7"/>
      <c r="H21" s="7"/>
      <c r="I21" s="7"/>
      <c r="J21" s="7"/>
      <c r="K21" s="7"/>
      <c r="L21" s="25"/>
      <c r="N21" s="77"/>
      <c r="O21" s="157" t="s">
        <v>282</v>
      </c>
    </row>
    <row r="22" spans="1:15" ht="21" customHeight="1">
      <c r="A22" s="151"/>
      <c r="B22" s="7"/>
      <c r="C22" s="7"/>
      <c r="D22" s="7"/>
      <c r="E22" s="7"/>
      <c r="F22" s="25"/>
      <c r="G22" s="7"/>
      <c r="H22" s="7"/>
      <c r="I22" s="7"/>
      <c r="J22" s="7"/>
      <c r="K22" s="7"/>
      <c r="L22" s="25"/>
      <c r="M22" s="77"/>
      <c r="N22" s="77"/>
      <c r="O22" s="157" t="s">
        <v>283</v>
      </c>
    </row>
    <row r="23" spans="1:15" ht="21" customHeight="1">
      <c r="A23" s="151"/>
      <c r="B23" s="7"/>
      <c r="C23" s="7"/>
      <c r="D23" s="7"/>
      <c r="E23" s="7"/>
      <c r="F23" s="25"/>
      <c r="G23" s="7"/>
      <c r="H23" s="7"/>
      <c r="I23" s="7"/>
      <c r="J23" s="7"/>
      <c r="K23" s="7"/>
      <c r="L23" s="25"/>
      <c r="M23" s="77"/>
      <c r="N23" s="77"/>
      <c r="O23" s="157" t="s">
        <v>285</v>
      </c>
    </row>
    <row r="24" spans="1:15" ht="21" customHeight="1">
      <c r="A24" s="151"/>
      <c r="B24" s="7"/>
      <c r="C24" s="7"/>
      <c r="D24" s="7"/>
      <c r="E24" s="7"/>
      <c r="F24" s="25"/>
      <c r="G24" s="25"/>
      <c r="H24" s="7"/>
      <c r="I24" s="7"/>
      <c r="J24" s="7"/>
      <c r="K24" s="7"/>
      <c r="L24" s="25"/>
      <c r="M24" s="77"/>
      <c r="N24" s="77"/>
      <c r="O24" s="157" t="s">
        <v>286</v>
      </c>
    </row>
    <row r="25" spans="1:15" ht="21" customHeight="1">
      <c r="A25" s="151"/>
      <c r="B25" s="7"/>
      <c r="C25" s="7"/>
      <c r="D25" s="7"/>
      <c r="E25" s="7"/>
      <c r="F25" s="25"/>
      <c r="G25" s="25"/>
      <c r="H25" s="7"/>
      <c r="I25" s="7"/>
      <c r="J25" s="7"/>
      <c r="K25" s="7"/>
      <c r="L25" s="25"/>
      <c r="M25" s="77"/>
      <c r="N25" s="77"/>
      <c r="O25" s="157" t="s">
        <v>287</v>
      </c>
    </row>
    <row r="26" spans="1:15" ht="21" customHeight="1">
      <c r="A26" s="151"/>
      <c r="B26" s="7"/>
      <c r="C26" s="7"/>
      <c r="D26" s="7"/>
      <c r="E26" s="7"/>
      <c r="F26" s="25"/>
      <c r="G26" s="25"/>
      <c r="H26" s="7"/>
      <c r="I26" s="7"/>
      <c r="J26" s="7"/>
      <c r="K26" s="7"/>
      <c r="L26" s="25"/>
      <c r="M26" s="77"/>
      <c r="N26" s="77"/>
      <c r="O26" s="157" t="s">
        <v>284</v>
      </c>
    </row>
    <row r="27" spans="1:15" ht="21" customHeight="1">
      <c r="A27" s="151"/>
      <c r="B27" s="7"/>
      <c r="C27" s="7"/>
      <c r="D27" s="7"/>
      <c r="E27" s="7"/>
      <c r="F27" s="25"/>
      <c r="G27" s="25"/>
      <c r="H27" s="7"/>
      <c r="I27" s="7"/>
      <c r="J27" s="7"/>
      <c r="K27" s="7"/>
      <c r="L27" s="25"/>
      <c r="M27" s="77"/>
      <c r="N27" s="77"/>
      <c r="O27" s="157"/>
    </row>
    <row r="28" spans="1:15" ht="21" customHeight="1">
      <c r="A28" s="151"/>
      <c r="B28" s="7"/>
      <c r="C28" s="7"/>
      <c r="D28" s="7"/>
      <c r="E28" s="7"/>
      <c r="F28" s="25"/>
      <c r="G28" s="25"/>
      <c r="H28" s="7"/>
      <c r="I28" s="7"/>
      <c r="J28" s="7"/>
      <c r="K28" s="7"/>
      <c r="L28" s="25"/>
      <c r="M28" s="77"/>
      <c r="N28" s="77"/>
      <c r="O28" s="157"/>
    </row>
    <row r="29" spans="1:15" ht="21" customHeight="1">
      <c r="A29" s="151"/>
      <c r="B29" s="7"/>
      <c r="C29" s="7"/>
      <c r="D29" s="7"/>
      <c r="E29" s="7"/>
      <c r="F29" s="25"/>
      <c r="G29" s="25"/>
      <c r="H29" s="7"/>
      <c r="I29" s="7"/>
      <c r="J29" s="7"/>
      <c r="K29" s="7"/>
      <c r="L29" s="25"/>
      <c r="M29" s="77"/>
      <c r="N29" s="77"/>
      <c r="O29" s="157" t="s">
        <v>306</v>
      </c>
    </row>
    <row r="30" spans="1:15" ht="21" customHeight="1">
      <c r="A30" s="151"/>
      <c r="B30" s="7"/>
      <c r="C30" s="7"/>
      <c r="D30" s="7"/>
      <c r="E30" s="7"/>
      <c r="F30" s="25"/>
      <c r="G30" s="25"/>
      <c r="H30" s="7"/>
      <c r="I30" s="7"/>
      <c r="J30" s="7"/>
      <c r="K30" s="7"/>
      <c r="L30" s="25"/>
      <c r="M30" s="77"/>
      <c r="N30" s="77"/>
      <c r="O30" s="157" t="s">
        <v>273</v>
      </c>
    </row>
    <row r="31" spans="1:15" ht="21" customHeight="1">
      <c r="A31" s="151"/>
      <c r="B31" s="7"/>
      <c r="C31" s="7"/>
      <c r="D31" s="7"/>
      <c r="E31" s="7"/>
      <c r="F31" s="25"/>
      <c r="G31" s="25"/>
      <c r="H31" s="7"/>
      <c r="I31" s="7"/>
      <c r="J31" s="7"/>
      <c r="K31" s="7"/>
      <c r="L31" s="25"/>
      <c r="M31" s="77"/>
      <c r="N31" s="77"/>
      <c r="O31" s="157" t="s">
        <v>301</v>
      </c>
    </row>
    <row r="32" spans="1:15" ht="21" customHeight="1">
      <c r="A32" s="151"/>
      <c r="B32" s="7"/>
      <c r="C32" s="7"/>
      <c r="D32" s="7"/>
      <c r="E32" s="7"/>
      <c r="F32" s="25"/>
      <c r="G32" s="25"/>
      <c r="H32" s="7"/>
      <c r="I32" s="7"/>
      <c r="J32" s="7"/>
      <c r="K32" s="7"/>
      <c r="L32" s="25"/>
      <c r="M32" s="77"/>
      <c r="N32" s="77"/>
      <c r="O32" s="157" t="s">
        <v>192</v>
      </c>
    </row>
    <row r="33" spans="1:15" ht="21" customHeight="1">
      <c r="A33" s="151"/>
      <c r="B33" s="7"/>
      <c r="C33" s="7"/>
      <c r="D33" s="7"/>
      <c r="E33" s="7"/>
      <c r="F33" s="25"/>
      <c r="G33" s="25"/>
      <c r="H33" s="7"/>
      <c r="I33" s="7"/>
      <c r="J33" s="7"/>
      <c r="K33" s="7"/>
      <c r="L33" s="25"/>
      <c r="M33" s="77"/>
      <c r="N33" s="77"/>
      <c r="O33" s="157" t="s">
        <v>278</v>
      </c>
    </row>
    <row r="34" spans="1:15" ht="1.5" customHeight="1">
      <c r="A34" s="151"/>
      <c r="B34" s="7"/>
      <c r="C34" s="7"/>
      <c r="D34" s="7"/>
      <c r="E34" s="7"/>
      <c r="F34" s="25"/>
      <c r="G34" s="25"/>
      <c r="H34" s="7"/>
      <c r="I34" s="7"/>
      <c r="J34" s="7"/>
      <c r="K34" s="7"/>
      <c r="L34" s="25"/>
      <c r="M34" s="77"/>
      <c r="N34" s="77"/>
      <c r="O34" s="157" t="s">
        <v>279</v>
      </c>
    </row>
    <row r="35" spans="1:15" ht="1.5" customHeight="1">
      <c r="A35" s="151"/>
      <c r="B35" s="7"/>
      <c r="C35" s="7"/>
      <c r="D35" s="7"/>
      <c r="E35" s="7"/>
      <c r="F35" s="25"/>
      <c r="G35" s="25"/>
      <c r="H35" s="7"/>
      <c r="I35" s="7"/>
      <c r="J35" s="7"/>
      <c r="K35" s="7"/>
      <c r="L35" s="25"/>
      <c r="M35" s="77"/>
      <c r="N35" s="77"/>
      <c r="O35" s="157" t="s">
        <v>280</v>
      </c>
    </row>
    <row r="36" spans="1:15" ht="1.5" customHeight="1">
      <c r="A36" s="151"/>
      <c r="B36" s="7"/>
      <c r="C36" s="7"/>
      <c r="D36" s="7"/>
      <c r="E36" s="7"/>
      <c r="F36" s="25"/>
      <c r="G36" s="25"/>
      <c r="H36" s="7"/>
      <c r="I36" s="7"/>
      <c r="J36" s="7"/>
      <c r="K36" s="7"/>
      <c r="L36" s="25"/>
      <c r="M36" s="77"/>
      <c r="N36" s="77"/>
      <c r="O36" s="157" t="s">
        <v>281</v>
      </c>
    </row>
    <row r="37" spans="1:15" ht="11.25" customHeight="1">
      <c r="A37" s="151"/>
      <c r="B37" s="153" t="str">
        <f>INDEX(O9:O1733,Correlations!C12)</f>
        <v>Per cent 20-24 year olds not in paid employment or enrolled in formal education, 2021</v>
      </c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77"/>
      <c r="O37" s="157" t="s">
        <v>220</v>
      </c>
    </row>
    <row r="38" spans="1:15" ht="1.5" customHeight="1">
      <c r="A38" s="20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77"/>
      <c r="O38" s="157"/>
    </row>
    <row r="39" spans="1:15" ht="15.75" customHeight="1">
      <c r="A39" s="77"/>
      <c r="B39" s="152" t="str">
        <f>CONCATENATE("The correlation between ",B37," and ",A15," equals ",ROUNDUP(B44,2),", which represents a ",B45, " assocation between the two measures.")</f>
        <v>The correlation between Per cent 20-24 year olds not in paid employment or enrolled in formal education, 2021 and Median personal gross weekly income, Indigenous persons aged 15+, 2021 equals -0.58, which represents a moderate assocation between the two measures.</v>
      </c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77"/>
      <c r="O39" s="157" t="s">
        <v>138</v>
      </c>
    </row>
    <row r="40" spans="1:15" ht="15.75" customHeight="1">
      <c r="A40" s="77"/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77"/>
      <c r="O40" s="157" t="s">
        <v>139</v>
      </c>
    </row>
    <row r="41" spans="1:15" ht="11.25" customHeight="1">
      <c r="A41" s="77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7"/>
      <c r="M41" s="77"/>
      <c r="N41" s="77"/>
      <c r="O41" s="157" t="s">
        <v>274</v>
      </c>
    </row>
    <row r="42" spans="1:15" ht="11.25" customHeight="1">
      <c r="A42" s="21"/>
      <c r="B42" s="8"/>
      <c r="C42" s="8"/>
      <c r="D42" s="8"/>
      <c r="E42" s="8"/>
      <c r="F42" s="8"/>
      <c r="G42" s="8"/>
      <c r="H42" s="8"/>
      <c r="I42" s="76"/>
      <c r="J42" s="76"/>
      <c r="K42" s="76"/>
      <c r="L42" s="77"/>
      <c r="M42" s="77"/>
      <c r="N42" s="77"/>
      <c r="O42" s="157" t="s">
        <v>275</v>
      </c>
    </row>
    <row r="43" spans="1:15" ht="11.25" customHeight="1">
      <c r="A43" s="21"/>
      <c r="B43" s="8"/>
      <c r="C43" s="8"/>
      <c r="D43" s="8"/>
      <c r="E43" s="8"/>
      <c r="F43" s="8"/>
      <c r="G43" s="8"/>
      <c r="H43" s="8"/>
      <c r="I43" s="76"/>
      <c r="J43" s="76"/>
      <c r="K43" s="76"/>
      <c r="L43" s="77"/>
      <c r="M43" s="77"/>
      <c r="N43" s="77"/>
      <c r="O43" s="157" t="s">
        <v>140</v>
      </c>
    </row>
    <row r="44" spans="1:15" ht="11.25" customHeight="1">
      <c r="A44" s="21"/>
      <c r="B44" s="85">
        <f>CORREL(E44:E74,F44:F74)</f>
        <v>-0.57415780216029122</v>
      </c>
      <c r="C44" s="23">
        <v>4</v>
      </c>
      <c r="D44" s="24" t="s">
        <v>0</v>
      </c>
      <c r="E44" s="86">
        <f>VLOOKUP(C44,'Data 3 Table'!A4:FP84,$C$12+2)</f>
        <v>8.4001187295933502</v>
      </c>
      <c r="F44" s="86">
        <f>VLOOKUP(C44,'Data 3 Table'!A4:FP84,$C$14+2)</f>
        <v>696</v>
      </c>
      <c r="G44" s="21"/>
      <c r="H44" s="8"/>
      <c r="I44" s="76"/>
      <c r="J44" s="76"/>
      <c r="K44" s="76"/>
      <c r="L44" s="77"/>
      <c r="M44" s="77"/>
      <c r="N44" s="77"/>
      <c r="O44" s="157" t="s">
        <v>188</v>
      </c>
    </row>
    <row r="45" spans="1:15" ht="11.25" customHeight="1">
      <c r="A45" s="21"/>
      <c r="B45" s="8" t="str">
        <f>IF(ABS(B44)&gt;0.75,"substantial",IF(AND(ABS(B44)&lt;0.75,ABS(B44)&gt;0.5),"moderate","weak"))</f>
        <v>moderate</v>
      </c>
      <c r="C45" s="23">
        <v>7</v>
      </c>
      <c r="D45" s="24" t="s">
        <v>1</v>
      </c>
      <c r="E45" s="86">
        <f>VLOOKUP(C45,'Data 3 Table'!A5:FP85,$C$12+2)</f>
        <v>5.7714958775029448</v>
      </c>
      <c r="F45" s="86">
        <f>VLOOKUP(C45,'Data 3 Table'!A5:FP85,$C$14+2)</f>
        <v>919</v>
      </c>
      <c r="G45" s="21"/>
      <c r="H45" s="8"/>
      <c r="I45" s="76"/>
      <c r="J45" s="76"/>
      <c r="K45" s="76"/>
      <c r="L45" s="77"/>
      <c r="M45" s="77"/>
      <c r="N45" s="77"/>
      <c r="O45" s="157" t="s">
        <v>187</v>
      </c>
    </row>
    <row r="46" spans="1:15" ht="11.25" customHeight="1">
      <c r="A46" s="21"/>
      <c r="B46" s="8"/>
      <c r="C46" s="23">
        <v>9</v>
      </c>
      <c r="D46" s="24" t="s">
        <v>2</v>
      </c>
      <c r="E46" s="86">
        <f>VLOOKUP(C46,'Data 3 Table'!A6:FP86,$C$12+2)</f>
        <v>4.6355953476696516</v>
      </c>
      <c r="F46" s="86">
        <f>VLOOKUP(C46,'Data 3 Table'!A6:FP86,$C$14+2)</f>
        <v>949</v>
      </c>
      <c r="G46" s="21"/>
      <c r="H46" s="8"/>
      <c r="I46" s="76"/>
      <c r="J46" s="76"/>
      <c r="K46" s="76"/>
      <c r="L46" s="77"/>
      <c r="M46" s="77"/>
      <c r="N46" s="77"/>
      <c r="O46" s="157" t="s">
        <v>189</v>
      </c>
    </row>
    <row r="47" spans="1:15" ht="12" customHeight="1">
      <c r="A47" s="21"/>
      <c r="B47" s="8"/>
      <c r="C47" s="23">
        <v>10</v>
      </c>
      <c r="D47" s="24" t="s">
        <v>3</v>
      </c>
      <c r="E47" s="86">
        <f>VLOOKUP(C47,'Data 3 Table'!A7:FP87,$C$12+2)</f>
        <v>12.599629659447709</v>
      </c>
      <c r="F47" s="86">
        <f>VLOOKUP(C47,'Data 3 Table'!A7:FP87,$C$14+2)</f>
        <v>517</v>
      </c>
      <c r="G47" s="21"/>
      <c r="H47" s="8"/>
      <c r="I47" s="76"/>
      <c r="J47" s="76"/>
      <c r="K47" s="76"/>
      <c r="L47" s="77"/>
      <c r="M47" s="77"/>
      <c r="N47" s="77"/>
      <c r="O47" s="157" t="s">
        <v>144</v>
      </c>
    </row>
    <row r="48" spans="1:15" ht="12" customHeight="1">
      <c r="A48" s="21"/>
      <c r="B48" s="8"/>
      <c r="C48" s="23">
        <v>13</v>
      </c>
      <c r="D48" s="24" t="s">
        <v>4</v>
      </c>
      <c r="E48" s="86">
        <f>VLOOKUP(C48,'Data 3 Table'!A8:FP88,$C$12+2)</f>
        <v>12.016141085039605</v>
      </c>
      <c r="F48" s="86">
        <f>VLOOKUP(C48,'Data 3 Table'!A8:FP88,$C$14+2)</f>
        <v>697</v>
      </c>
      <c r="G48" s="21"/>
      <c r="H48" s="8"/>
      <c r="I48" s="76"/>
      <c r="J48" s="76"/>
      <c r="K48" s="76"/>
      <c r="L48" s="77"/>
      <c r="M48" s="77"/>
      <c r="N48" s="77"/>
      <c r="O48" s="157"/>
    </row>
    <row r="49" spans="1:15" ht="12" customHeight="1">
      <c r="A49" s="21"/>
      <c r="B49" s="21"/>
      <c r="C49" s="23">
        <v>14</v>
      </c>
      <c r="D49" s="24" t="s">
        <v>5</v>
      </c>
      <c r="E49" s="86">
        <f>VLOOKUP(C49,'Data 3 Table'!A9:FP89,$C$12+2)</f>
        <v>13.416543446116377</v>
      </c>
      <c r="F49" s="86">
        <f>VLOOKUP(C49,'Data 3 Table'!A9:FP89,$C$14+2)</f>
        <v>606</v>
      </c>
      <c r="G49" s="21"/>
      <c r="H49" s="8"/>
      <c r="I49" s="76"/>
      <c r="J49" s="76"/>
      <c r="K49" s="76"/>
      <c r="L49" s="77"/>
      <c r="M49" s="77"/>
      <c r="N49" s="77"/>
      <c r="O49" s="157" t="s">
        <v>187</v>
      </c>
    </row>
    <row r="50" spans="1:15" ht="12" customHeight="1">
      <c r="A50" s="21"/>
      <c r="B50" s="21"/>
      <c r="C50" s="23">
        <v>18</v>
      </c>
      <c r="D50" s="24" t="s">
        <v>6</v>
      </c>
      <c r="E50" s="86">
        <f>VLOOKUP(C50,'Data 3 Table'!A10:FP90,$C$12+2)</f>
        <v>9.3091072229699421</v>
      </c>
      <c r="F50" s="86">
        <f>VLOOKUP(C50,'Data 3 Table'!A10:FP90,$C$14+2)</f>
        <v>715</v>
      </c>
      <c r="G50" s="21"/>
      <c r="H50" s="8"/>
      <c r="I50" s="76"/>
      <c r="J50" s="76"/>
      <c r="K50" s="76"/>
      <c r="L50" s="77"/>
      <c r="M50" s="77"/>
      <c r="N50" s="77"/>
      <c r="O50" s="157" t="s">
        <v>159</v>
      </c>
    </row>
    <row r="51" spans="1:15" ht="12" customHeight="1">
      <c r="A51" s="21"/>
      <c r="B51" s="21"/>
      <c r="C51" s="23">
        <v>20</v>
      </c>
      <c r="D51" s="24" t="s">
        <v>7</v>
      </c>
      <c r="E51" s="86">
        <f>VLOOKUP(C51,'Data 3 Table'!A11:FP91,$C$12+2)</f>
        <v>13.479623824451412</v>
      </c>
      <c r="F51" s="86">
        <f>VLOOKUP(C51,'Data 3 Table'!A11:FP91,$C$14+2)</f>
        <v>614</v>
      </c>
      <c r="G51" s="21"/>
      <c r="H51" s="8"/>
      <c r="I51" s="76"/>
      <c r="J51" s="76"/>
      <c r="K51" s="76"/>
      <c r="L51" s="77"/>
      <c r="M51" s="77"/>
      <c r="N51" s="77"/>
      <c r="O51" s="157" t="s">
        <v>145</v>
      </c>
    </row>
    <row r="52" spans="1:15" ht="12" customHeight="1">
      <c r="A52" s="21"/>
      <c r="B52" s="21"/>
      <c r="C52" s="23">
        <v>22</v>
      </c>
      <c r="D52" s="24" t="s">
        <v>8</v>
      </c>
      <c r="E52" s="86">
        <f>VLOOKUP(C52,'Data 3 Table'!A12:FP92,$C$12+2)</f>
        <v>6.5764874078961837</v>
      </c>
      <c r="F52" s="86">
        <f>VLOOKUP(C52,'Data 3 Table'!A12:FP92,$C$14+2)</f>
        <v>838</v>
      </c>
      <c r="G52" s="21"/>
      <c r="H52" s="8"/>
      <c r="I52" s="76"/>
      <c r="J52" s="76"/>
      <c r="K52" s="76"/>
      <c r="L52" s="77"/>
      <c r="M52" s="77"/>
      <c r="N52" s="77"/>
      <c r="O52" s="157" t="s">
        <v>161</v>
      </c>
    </row>
    <row r="53" spans="1:15" ht="12" customHeight="1">
      <c r="A53" s="21"/>
      <c r="B53" s="21"/>
      <c r="C53" s="23">
        <v>26</v>
      </c>
      <c r="D53" s="24" t="s">
        <v>9</v>
      </c>
      <c r="E53" s="86">
        <f>VLOOKUP(C53,'Data 3 Table'!A13:FP93,$C$12+2)</f>
        <v>13.187019320952917</v>
      </c>
      <c r="F53" s="86">
        <f>VLOOKUP(C53,'Data 3 Table'!A13:FP93,$C$14+2)</f>
        <v>489</v>
      </c>
      <c r="G53" s="21"/>
      <c r="H53" s="8"/>
      <c r="I53" s="76"/>
      <c r="J53" s="76"/>
      <c r="K53" s="76"/>
      <c r="L53" s="77"/>
      <c r="M53" s="77"/>
      <c r="N53" s="77"/>
      <c r="O53" s="157" t="s">
        <v>146</v>
      </c>
    </row>
    <row r="54" spans="1:15" ht="12" customHeight="1">
      <c r="A54" s="21"/>
      <c r="B54" s="21"/>
      <c r="C54" s="23">
        <v>31</v>
      </c>
      <c r="D54" s="24" t="s">
        <v>10</v>
      </c>
      <c r="E54" s="86">
        <f>VLOOKUP(C54,'Data 3 Table'!A14:FP94,$C$12+2)</f>
        <v>11.667826490373463</v>
      </c>
      <c r="F54" s="86">
        <f>VLOOKUP(C54,'Data 3 Table'!A14:FP94,$C$14+2)</f>
        <v>782</v>
      </c>
      <c r="G54" s="21"/>
      <c r="H54" s="21"/>
      <c r="I54" s="77"/>
      <c r="J54" s="77"/>
      <c r="K54" s="77"/>
      <c r="L54" s="77"/>
      <c r="M54" s="77"/>
      <c r="N54" s="77"/>
      <c r="O54" s="157"/>
    </row>
    <row r="55" spans="1:15" ht="12" customHeight="1">
      <c r="A55" s="21"/>
      <c r="B55" s="21"/>
      <c r="C55" s="23">
        <v>33</v>
      </c>
      <c r="D55" s="24" t="s">
        <v>11</v>
      </c>
      <c r="E55" s="86">
        <f>VLOOKUP(C55,'Data 3 Table'!A15:FP95,$C$12+2)</f>
        <v>16.088328075709779</v>
      </c>
      <c r="F55" s="86">
        <f>VLOOKUP(C55,'Data 3 Table'!A15:FP95,$C$14+2)</f>
        <v>645</v>
      </c>
      <c r="G55" s="21"/>
      <c r="H55" s="21"/>
      <c r="I55" s="77"/>
      <c r="J55" s="77"/>
      <c r="K55" s="77"/>
      <c r="L55" s="77"/>
      <c r="M55" s="77"/>
      <c r="N55" s="77"/>
      <c r="O55" s="157"/>
    </row>
    <row r="56" spans="1:15" ht="12" customHeight="1">
      <c r="A56" s="21"/>
      <c r="B56" s="21"/>
      <c r="C56" s="23">
        <v>35</v>
      </c>
      <c r="D56" s="24" t="s">
        <v>12</v>
      </c>
      <c r="E56" s="86">
        <f>VLOOKUP(C56,'Data 3 Table'!A16:FP96,$C$12+2)</f>
        <v>8.1752371442835745</v>
      </c>
      <c r="F56" s="86">
        <f>VLOOKUP(C56,'Data 3 Table'!A16:FP96,$C$14+2)</f>
        <v>808</v>
      </c>
      <c r="G56" s="21"/>
      <c r="H56" s="21"/>
      <c r="I56" s="77"/>
      <c r="J56" s="77"/>
      <c r="K56" s="77"/>
      <c r="L56" s="77"/>
      <c r="M56" s="77"/>
      <c r="N56" s="77"/>
      <c r="O56" s="157"/>
    </row>
    <row r="57" spans="1:15" ht="12" customHeight="1">
      <c r="A57" s="21"/>
      <c r="B57" s="21"/>
      <c r="C57" s="23">
        <v>36</v>
      </c>
      <c r="D57" s="24" t="s">
        <v>13</v>
      </c>
      <c r="E57" s="86">
        <f>VLOOKUP(C57,'Data 3 Table'!A17:FP97,$C$12+2)</f>
        <v>9.3364776503376579</v>
      </c>
      <c r="F57" s="86">
        <f>VLOOKUP(C57,'Data 3 Table'!A17:FP97,$C$14+2)</f>
        <v>667</v>
      </c>
      <c r="G57" s="21"/>
      <c r="H57" s="21"/>
      <c r="I57" s="77"/>
      <c r="J57" s="77"/>
      <c r="K57" s="77"/>
      <c r="L57" s="77"/>
      <c r="M57" s="77"/>
      <c r="N57" s="77"/>
      <c r="O57" s="157"/>
    </row>
    <row r="58" spans="1:15" ht="12" customHeight="1">
      <c r="A58" s="21"/>
      <c r="B58" s="21"/>
      <c r="C58" s="23">
        <v>40</v>
      </c>
      <c r="D58" s="24" t="s">
        <v>14</v>
      </c>
      <c r="E58" s="86">
        <f>VLOOKUP(C58,'Data 3 Table'!A18:FP98,$C$12+2)</f>
        <v>6.7283431455004203</v>
      </c>
      <c r="F58" s="86">
        <f>VLOOKUP(C58,'Data 3 Table'!A18:FP98,$C$14+2)</f>
        <v>489</v>
      </c>
      <c r="G58" s="21"/>
      <c r="H58" s="21"/>
      <c r="I58" s="77"/>
      <c r="J58" s="77"/>
      <c r="K58" s="77"/>
      <c r="L58" s="77"/>
      <c r="M58" s="77"/>
      <c r="N58" s="77"/>
      <c r="O58" s="157"/>
    </row>
    <row r="59" spans="1:15" ht="12" customHeight="1">
      <c r="A59" s="21"/>
      <c r="B59" s="21"/>
      <c r="C59" s="23">
        <v>42</v>
      </c>
      <c r="D59" s="24" t="s">
        <v>15</v>
      </c>
      <c r="E59" s="86">
        <f>VLOOKUP(C59,'Data 3 Table'!A19:FP99,$C$12+2)</f>
        <v>10.013453776667307</v>
      </c>
      <c r="F59" s="86">
        <f>VLOOKUP(C59,'Data 3 Table'!A19:FP99,$C$14+2)</f>
        <v>873</v>
      </c>
      <c r="G59" s="21"/>
      <c r="H59" s="21"/>
      <c r="I59" s="77"/>
      <c r="J59" s="77"/>
      <c r="K59" s="77"/>
      <c r="L59" s="77"/>
      <c r="M59" s="77"/>
      <c r="N59" s="77"/>
      <c r="O59" s="157" t="s">
        <v>180</v>
      </c>
    </row>
    <row r="60" spans="1:15" ht="12" customHeight="1">
      <c r="A60" s="21"/>
      <c r="B60" s="21"/>
      <c r="C60" s="23">
        <v>43</v>
      </c>
      <c r="D60" s="24" t="s">
        <v>16</v>
      </c>
      <c r="E60" s="86">
        <f>VLOOKUP(C60,'Data 3 Table'!A20:FP100,$C$12+2)</f>
        <v>9.5892600287677805</v>
      </c>
      <c r="F60" s="86">
        <f>VLOOKUP(C60,'Data 3 Table'!A20:FP100,$C$14+2)</f>
        <v>665</v>
      </c>
      <c r="G60" s="21"/>
      <c r="H60" s="21"/>
      <c r="I60" s="77"/>
      <c r="J60" s="77"/>
      <c r="K60" s="77"/>
      <c r="L60" s="77"/>
      <c r="M60" s="77"/>
      <c r="N60" s="77"/>
      <c r="O60" s="157" t="s">
        <v>181</v>
      </c>
    </row>
    <row r="61" spans="1:15" ht="12" customHeight="1">
      <c r="A61" s="21"/>
      <c r="B61" s="21"/>
      <c r="C61" s="23">
        <v>44</v>
      </c>
      <c r="D61" s="24" t="s">
        <v>17</v>
      </c>
      <c r="E61" s="86">
        <f>VLOOKUP(C61,'Data 3 Table'!A21:FP101,$C$12+2)</f>
        <v>5.4805061559507529</v>
      </c>
      <c r="F61" s="86">
        <f>VLOOKUP(C61,'Data 3 Table'!A21:FP101,$C$14+2)</f>
        <v>754</v>
      </c>
      <c r="G61" s="21"/>
      <c r="H61" s="21"/>
      <c r="I61" s="77"/>
      <c r="J61" s="77"/>
      <c r="K61" s="77"/>
      <c r="L61" s="77"/>
      <c r="M61" s="77"/>
      <c r="N61" s="77"/>
      <c r="O61" s="157" t="s">
        <v>182</v>
      </c>
    </row>
    <row r="62" spans="1:15" ht="12" customHeight="1">
      <c r="A62" s="21"/>
      <c r="B62" s="21"/>
      <c r="C62" s="23">
        <v>45</v>
      </c>
      <c r="D62" s="24" t="s">
        <v>18</v>
      </c>
      <c r="E62" s="86">
        <f>VLOOKUP(C62,'Data 3 Table'!A22:FP102,$C$12+2)</f>
        <v>14.518664047151278</v>
      </c>
      <c r="F62" s="86">
        <f>VLOOKUP(C62,'Data 3 Table'!A22:FP102,$C$14+2)</f>
        <v>588</v>
      </c>
      <c r="G62" s="21"/>
      <c r="H62" s="21"/>
      <c r="I62" s="77"/>
      <c r="J62" s="77"/>
      <c r="K62" s="77"/>
      <c r="L62" s="77"/>
      <c r="M62" s="77"/>
      <c r="N62" s="77"/>
      <c r="O62" s="157" t="s">
        <v>183</v>
      </c>
    </row>
    <row r="63" spans="1:15" ht="12" customHeight="1">
      <c r="A63" s="21"/>
      <c r="B63" s="21"/>
      <c r="C63" s="23">
        <v>49</v>
      </c>
      <c r="D63" s="24" t="s">
        <v>19</v>
      </c>
      <c r="E63" s="86">
        <f>VLOOKUP(C63,'Data 3 Table'!A23:FP103,$C$12+2)</f>
        <v>6.0964453737584945</v>
      </c>
      <c r="F63" s="86">
        <f>VLOOKUP(C63,'Data 3 Table'!A23:FP103,$C$14+2)</f>
        <v>587</v>
      </c>
      <c r="G63" s="21"/>
      <c r="H63" s="21"/>
      <c r="I63" s="77"/>
      <c r="J63" s="77"/>
      <c r="K63" s="77"/>
      <c r="L63" s="77"/>
      <c r="M63" s="77"/>
      <c r="N63" s="77"/>
      <c r="O63" s="157" t="s">
        <v>149</v>
      </c>
    </row>
    <row r="64" spans="1:15" ht="12" customHeight="1">
      <c r="A64" s="21"/>
      <c r="B64" s="21"/>
      <c r="C64" s="23">
        <v>50</v>
      </c>
      <c r="D64" s="24" t="s">
        <v>20</v>
      </c>
      <c r="E64" s="86">
        <f>VLOOKUP(C64,'Data 3 Table'!A24:FP104,$C$12+2)</f>
        <v>7.4737409103151089</v>
      </c>
      <c r="F64" s="86">
        <f>VLOOKUP(C64,'Data 3 Table'!A24:FP104,$C$14+2)</f>
        <v>796</v>
      </c>
      <c r="G64" s="21"/>
      <c r="H64" s="21"/>
      <c r="I64" s="77"/>
      <c r="J64" s="77"/>
      <c r="K64" s="77"/>
      <c r="L64" s="77"/>
      <c r="M64" s="77"/>
      <c r="N64" s="77"/>
      <c r="O64" s="157" t="s">
        <v>184</v>
      </c>
    </row>
    <row r="65" spans="1:15" ht="12" customHeight="1">
      <c r="A65" s="21"/>
      <c r="B65" s="21"/>
      <c r="C65" s="23">
        <v>52</v>
      </c>
      <c r="D65" s="24" t="s">
        <v>21</v>
      </c>
      <c r="E65" s="86">
        <f>VLOOKUP(C65,'Data 3 Table'!A25:FP105,$C$12+2)</f>
        <v>9.27219183845183</v>
      </c>
      <c r="F65" s="86">
        <f>VLOOKUP(C65,'Data 3 Table'!A25:FP105,$C$14+2)</f>
        <v>836</v>
      </c>
      <c r="G65" s="21"/>
      <c r="H65" s="21"/>
      <c r="I65" s="77"/>
      <c r="J65" s="77"/>
      <c r="K65" s="77"/>
      <c r="L65" s="77"/>
      <c r="M65" s="77"/>
      <c r="N65" s="77"/>
      <c r="O65" s="157" t="s">
        <v>157</v>
      </c>
    </row>
    <row r="66" spans="1:15" ht="12" customHeight="1">
      <c r="A66" s="21"/>
      <c r="B66" s="21"/>
      <c r="C66" s="23">
        <v>53</v>
      </c>
      <c r="D66" s="24" t="s">
        <v>22</v>
      </c>
      <c r="E66" s="86">
        <f>VLOOKUP(C66,'Data 3 Table'!A26:FP106,$C$12+2)</f>
        <v>10.677589558455985</v>
      </c>
      <c r="F66" s="86">
        <f>VLOOKUP(C66,'Data 3 Table'!A26:FP106,$C$14+2)</f>
        <v>656</v>
      </c>
      <c r="G66" s="21"/>
      <c r="H66" s="21"/>
      <c r="I66" s="77"/>
      <c r="J66" s="77"/>
      <c r="K66" s="77"/>
      <c r="L66" s="77"/>
      <c r="M66" s="77"/>
      <c r="N66" s="77"/>
      <c r="O66" s="157"/>
    </row>
    <row r="67" spans="1:15" ht="12" customHeight="1">
      <c r="A67" s="21"/>
      <c r="B67" s="21"/>
      <c r="C67" s="23">
        <v>57</v>
      </c>
      <c r="D67" s="24" t="s">
        <v>23</v>
      </c>
      <c r="E67" s="86">
        <f>VLOOKUP(C67,'Data 3 Table'!A27:FP107,$C$12+2)</f>
        <v>7.813754348407814</v>
      </c>
      <c r="F67" s="86">
        <f>VLOOKUP(C67,'Data 3 Table'!A27:FP107,$C$14+2)</f>
        <v>928</v>
      </c>
      <c r="G67" s="21"/>
      <c r="H67" s="21"/>
      <c r="I67" s="77"/>
      <c r="J67" s="77"/>
      <c r="K67" s="77"/>
      <c r="L67" s="77"/>
      <c r="M67" s="77"/>
      <c r="N67" s="77"/>
      <c r="O67" s="157"/>
    </row>
    <row r="68" spans="1:15" ht="12" customHeight="1">
      <c r="A68" s="21"/>
      <c r="B68" s="21"/>
      <c r="C68" s="23">
        <v>59</v>
      </c>
      <c r="D68" s="24" t="s">
        <v>24</v>
      </c>
      <c r="E68" s="86">
        <f>VLOOKUP(C68,'Data 3 Table'!A28:FP108,$C$12+2)</f>
        <v>7.6997485006771127</v>
      </c>
      <c r="F68" s="86">
        <f>VLOOKUP(C68,'Data 3 Table'!A28:FP108,$C$14+2)</f>
        <v>1015</v>
      </c>
      <c r="G68" s="21"/>
      <c r="H68" s="21"/>
      <c r="I68" s="77"/>
      <c r="J68" s="77"/>
      <c r="K68" s="77"/>
      <c r="L68" s="77"/>
      <c r="M68" s="77"/>
      <c r="N68" s="77"/>
      <c r="O68" s="157"/>
    </row>
    <row r="69" spans="1:15" ht="12" customHeight="1">
      <c r="A69" s="21"/>
      <c r="B69" s="21"/>
      <c r="C69" s="23">
        <v>64</v>
      </c>
      <c r="D69" s="24" t="s">
        <v>25</v>
      </c>
      <c r="E69" s="86">
        <f>VLOOKUP(C69,'Data 3 Table'!A29:FP109,$C$12+2)</f>
        <v>4.5005769970509046</v>
      </c>
      <c r="F69" s="86">
        <f>VLOOKUP(C69,'Data 3 Table'!A29:FP109,$C$14+2)</f>
        <v>1108</v>
      </c>
      <c r="G69" s="21"/>
      <c r="H69" s="21"/>
      <c r="I69" s="77"/>
      <c r="J69" s="77"/>
      <c r="K69" s="77"/>
      <c r="L69" s="77"/>
      <c r="M69" s="77"/>
      <c r="N69" s="77"/>
      <c r="O69" s="157" t="s">
        <v>237</v>
      </c>
    </row>
    <row r="70" spans="1:15" ht="12" customHeight="1">
      <c r="A70" s="21"/>
      <c r="B70" s="21"/>
      <c r="C70" s="23">
        <v>73</v>
      </c>
      <c r="D70" s="24" t="s">
        <v>26</v>
      </c>
      <c r="E70" s="86">
        <f>VLOOKUP(C70,'Data 3 Table'!A30:FP110,$C$12+2)</f>
        <v>6.93880930694709</v>
      </c>
      <c r="F70" s="86">
        <f>VLOOKUP(C70,'Data 3 Table'!A30:FP110,$C$14+2)</f>
        <v>589</v>
      </c>
      <c r="G70" s="21"/>
      <c r="H70" s="21"/>
      <c r="I70" s="77"/>
      <c r="J70" s="77"/>
      <c r="K70" s="77"/>
      <c r="L70" s="77"/>
      <c r="M70" s="77"/>
      <c r="N70" s="77"/>
      <c r="O70" s="157" t="s">
        <v>185</v>
      </c>
    </row>
    <row r="71" spans="1:15" ht="12" customHeight="1">
      <c r="A71" s="21"/>
      <c r="B71" s="21"/>
      <c r="C71" s="23">
        <v>74</v>
      </c>
      <c r="D71" s="24" t="s">
        <v>27</v>
      </c>
      <c r="E71" s="86">
        <f>VLOOKUP(C71,'Data 3 Table'!A31:FP111,$C$12+2)</f>
        <v>12.430494585894058</v>
      </c>
      <c r="F71" s="86">
        <f>VLOOKUP(C71,'Data 3 Table'!A31:FP111,$C$14+2)</f>
        <v>722</v>
      </c>
      <c r="G71" s="21"/>
      <c r="H71" s="21"/>
      <c r="I71" s="77"/>
      <c r="J71" s="77"/>
      <c r="K71" s="77"/>
      <c r="L71" s="77"/>
      <c r="M71" s="77"/>
      <c r="N71" s="77"/>
      <c r="O71" s="157" t="s">
        <v>160</v>
      </c>
    </row>
    <row r="72" spans="1:15" ht="12" customHeight="1">
      <c r="A72" s="21"/>
      <c r="B72" s="21"/>
      <c r="C72" s="23">
        <v>76</v>
      </c>
      <c r="D72" s="24" t="s">
        <v>28</v>
      </c>
      <c r="E72" s="86">
        <f>VLOOKUP(C72,'Data 3 Table'!A32:FP112,$C$12+2)</f>
        <v>13.545744744925617</v>
      </c>
      <c r="F72" s="86">
        <f>VLOOKUP(C72,'Data 3 Table'!A32:FP112,$C$14+2)</f>
        <v>667</v>
      </c>
      <c r="G72" s="21"/>
      <c r="H72" s="21"/>
      <c r="I72" s="77"/>
      <c r="J72" s="77"/>
      <c r="K72" s="77"/>
      <c r="L72" s="77"/>
      <c r="M72" s="77"/>
      <c r="N72" s="77"/>
      <c r="O72" s="157" t="s">
        <v>186</v>
      </c>
    </row>
    <row r="73" spans="1:15" ht="12" customHeight="1">
      <c r="A73" s="21"/>
      <c r="B73" s="21"/>
      <c r="C73" s="23">
        <v>77</v>
      </c>
      <c r="D73" s="24" t="s">
        <v>29</v>
      </c>
      <c r="E73" s="86">
        <f>VLOOKUP(C73,'Data 3 Table'!A33:FP113,$C$12+2)</f>
        <v>5.7999033349444176</v>
      </c>
      <c r="F73" s="86">
        <f>VLOOKUP(C73,'Data 3 Table'!A33:FP113,$C$14+2)</f>
        <v>956</v>
      </c>
      <c r="G73" s="21"/>
      <c r="H73" s="21"/>
      <c r="I73" s="77"/>
      <c r="J73" s="77"/>
      <c r="K73" s="77"/>
      <c r="L73" s="77"/>
      <c r="M73" s="77"/>
      <c r="N73" s="77"/>
      <c r="O73" s="157" t="s">
        <v>151</v>
      </c>
    </row>
    <row r="74" spans="1:15" ht="12" customHeight="1">
      <c r="A74" s="21"/>
      <c r="B74" s="21"/>
      <c r="C74" s="23">
        <v>78</v>
      </c>
      <c r="D74" s="24" t="s">
        <v>30</v>
      </c>
      <c r="E74" s="86">
        <f>VLOOKUP(C74,'Data 3 Table'!A34:FP114,$C$12+2)</f>
        <v>10.918024928092041</v>
      </c>
      <c r="F74" s="86">
        <f>VLOOKUP(C74,'Data 3 Table'!A34:FP114,$C$14+2)</f>
        <v>674</v>
      </c>
      <c r="G74" s="21"/>
      <c r="H74" s="21"/>
      <c r="I74" s="77"/>
      <c r="J74" s="77"/>
      <c r="K74" s="77"/>
      <c r="L74" s="77"/>
      <c r="M74" s="77"/>
      <c r="N74" s="77"/>
      <c r="O74" s="157" t="s">
        <v>238</v>
      </c>
    </row>
    <row r="75" spans="1:15" ht="12" customHeight="1">
      <c r="A75" s="8"/>
      <c r="B75" s="8"/>
      <c r="C75" s="8"/>
      <c r="D75" s="8"/>
      <c r="E75" s="8"/>
      <c r="F75" s="8"/>
      <c r="G75" s="8"/>
      <c r="H75" s="8"/>
      <c r="I75" s="76"/>
      <c r="J75" s="76"/>
      <c r="K75" s="76"/>
      <c r="L75" s="76"/>
      <c r="O75" s="157" t="s">
        <v>152</v>
      </c>
    </row>
    <row r="76" spans="1:15" ht="12" customHeight="1">
      <c r="A76" s="8"/>
      <c r="B76" s="8"/>
      <c r="C76" s="8"/>
      <c r="D76" s="8"/>
      <c r="E76" s="8"/>
      <c r="F76" s="8"/>
      <c r="G76" s="8"/>
      <c r="H76" s="8"/>
      <c r="I76" s="76"/>
      <c r="J76" s="76"/>
      <c r="K76" s="76"/>
      <c r="L76" s="76"/>
      <c r="O76" s="157"/>
    </row>
    <row r="77" spans="1:15" ht="12" customHeight="1">
      <c r="A77" s="8"/>
      <c r="B77" s="8"/>
      <c r="C77" s="8"/>
      <c r="D77" s="8"/>
      <c r="E77" s="8"/>
      <c r="F77" s="8"/>
      <c r="G77" s="8"/>
      <c r="H77" s="8"/>
      <c r="I77" s="76"/>
      <c r="J77" s="76"/>
      <c r="K77" s="76"/>
      <c r="L77" s="76"/>
      <c r="O77" s="157"/>
    </row>
    <row r="78" spans="1:15" ht="12" customHeight="1">
      <c r="A78" s="8"/>
      <c r="B78" s="8"/>
      <c r="C78" s="8"/>
      <c r="D78" s="8"/>
      <c r="E78" s="8"/>
      <c r="F78" s="8"/>
      <c r="G78" s="8"/>
      <c r="H78" s="8"/>
      <c r="I78" s="76"/>
      <c r="J78" s="76"/>
      <c r="K78" s="76"/>
      <c r="L78" s="76"/>
      <c r="O78" s="157"/>
    </row>
    <row r="79" spans="1:15" ht="12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O79" s="157" t="s">
        <v>173</v>
      </c>
    </row>
    <row r="80" spans="1:15" ht="12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O80" s="157" t="s">
        <v>174</v>
      </c>
    </row>
    <row r="81" spans="1:15" ht="12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O81" s="157" t="s">
        <v>175</v>
      </c>
    </row>
    <row r="82" spans="1:15" ht="12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O82" s="157" t="s">
        <v>239</v>
      </c>
    </row>
    <row r="83" spans="1:15" ht="12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O83" s="157" t="s">
        <v>176</v>
      </c>
    </row>
    <row r="84" spans="1:15" ht="12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O84" s="157" t="s">
        <v>177</v>
      </c>
    </row>
    <row r="85" spans="1:15" ht="12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O85" s="157" t="s">
        <v>200</v>
      </c>
    </row>
    <row r="86" spans="1:15" ht="12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O86" s="157" t="s">
        <v>178</v>
      </c>
    </row>
    <row r="87" spans="1:15" ht="12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O87" s="157" t="s">
        <v>201</v>
      </c>
    </row>
    <row r="88" spans="1:15" ht="12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O88" s="157" t="s">
        <v>202</v>
      </c>
    </row>
    <row r="89" spans="1:15" ht="12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O89" s="157" t="s">
        <v>179</v>
      </c>
    </row>
    <row r="90" spans="1:15" ht="12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O90" s="157"/>
    </row>
    <row r="91" spans="1:15" ht="12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O91" s="157"/>
    </row>
    <row r="92" spans="1:15" ht="12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O92" s="157"/>
    </row>
    <row r="93" spans="1:15" ht="12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O93" s="157"/>
    </row>
    <row r="94" spans="1:15" ht="12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O94" s="157"/>
    </row>
    <row r="95" spans="1:15" ht="12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O95" s="157"/>
    </row>
    <row r="96" spans="1:15" ht="12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O96" s="157"/>
    </row>
    <row r="97" spans="1:15" ht="12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O97" s="157"/>
    </row>
    <row r="98" spans="1:15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O98" s="157"/>
    </row>
    <row r="99" spans="1:15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O99" s="157" t="s">
        <v>203</v>
      </c>
    </row>
    <row r="100" spans="1:15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O100" s="157" t="s">
        <v>204</v>
      </c>
    </row>
    <row r="101" spans="1:15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O101" s="157" t="s">
        <v>205</v>
      </c>
    </row>
    <row r="102" spans="1:15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O102" s="157" t="s">
        <v>206</v>
      </c>
    </row>
    <row r="103" spans="1:15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O103" s="157" t="s">
        <v>207</v>
      </c>
    </row>
    <row r="104" spans="1:15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O104" s="157" t="s">
        <v>276</v>
      </c>
    </row>
    <row r="105" spans="1:15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O105" s="157" t="s">
        <v>209</v>
      </c>
    </row>
    <row r="106" spans="1:15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O106" s="157" t="s">
        <v>210</v>
      </c>
    </row>
    <row r="107" spans="1:15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O107" s="157" t="s">
        <v>211</v>
      </c>
    </row>
    <row r="108" spans="1:15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O108" s="157"/>
    </row>
    <row r="109" spans="1:15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O109" s="157" t="s">
        <v>294</v>
      </c>
    </row>
    <row r="110" spans="1:15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O110" s="157" t="s">
        <v>155</v>
      </c>
    </row>
    <row r="111" spans="1:15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O111" s="157" t="s">
        <v>153</v>
      </c>
    </row>
    <row r="112" spans="1:15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O112" s="157" t="s">
        <v>156</v>
      </c>
    </row>
    <row r="113" spans="15:15">
      <c r="O113" s="157" t="s">
        <v>170</v>
      </c>
    </row>
    <row r="114" spans="15:15">
      <c r="O114" s="157" t="s">
        <v>300</v>
      </c>
    </row>
    <row r="115" spans="15:15">
      <c r="O115" s="157"/>
    </row>
    <row r="116" spans="15:15">
      <c r="O116" s="157"/>
    </row>
    <row r="117" spans="15:15">
      <c r="O117" s="157"/>
    </row>
    <row r="118" spans="15:15">
      <c r="O118" s="157"/>
    </row>
    <row r="119" spans="15:15">
      <c r="O119" s="157" t="s">
        <v>316</v>
      </c>
    </row>
    <row r="120" spans="15:15">
      <c r="O120" s="157" t="s">
        <v>335</v>
      </c>
    </row>
    <row r="121" spans="15:15">
      <c r="O121" s="157" t="s">
        <v>333</v>
      </c>
    </row>
    <row r="122" spans="15:15">
      <c r="O122" s="157" t="s">
        <v>139</v>
      </c>
    </row>
    <row r="123" spans="15:15">
      <c r="O123" s="158" t="s">
        <v>136</v>
      </c>
    </row>
    <row r="124" spans="15:15">
      <c r="O124" s="158"/>
    </row>
    <row r="125" spans="15:15">
      <c r="O125" s="158"/>
    </row>
    <row r="126" spans="15:15">
      <c r="O126" s="158"/>
    </row>
    <row r="127" spans="15:15">
      <c r="O127" s="158"/>
    </row>
    <row r="128" spans="15:15">
      <c r="O128" s="158"/>
    </row>
    <row r="129" spans="15:15">
      <c r="O129" s="158" t="s">
        <v>304</v>
      </c>
    </row>
    <row r="130" spans="15:15">
      <c r="O130" s="158" t="s">
        <v>137</v>
      </c>
    </row>
    <row r="131" spans="15:15">
      <c r="O131" s="158" t="s">
        <v>140</v>
      </c>
    </row>
    <row r="132" spans="15:15">
      <c r="O132" s="158" t="s">
        <v>212</v>
      </c>
    </row>
    <row r="133" spans="15:15">
      <c r="O133" s="158" t="s">
        <v>213</v>
      </c>
    </row>
    <row r="134" spans="15:15">
      <c r="O134" s="158"/>
    </row>
    <row r="135" spans="15:15">
      <c r="O135" s="158"/>
    </row>
    <row r="136" spans="15:15">
      <c r="O136" s="158"/>
    </row>
    <row r="137" spans="15:15">
      <c r="O137" s="158"/>
    </row>
    <row r="138" spans="15:15">
      <c r="O138" s="158"/>
    </row>
    <row r="139" spans="15:15">
      <c r="O139" s="158" t="s">
        <v>214</v>
      </c>
    </row>
    <row r="140" spans="15:15">
      <c r="O140" s="158" t="s">
        <v>146</v>
      </c>
    </row>
    <row r="141" spans="15:15">
      <c r="O141" s="158" t="s">
        <v>148</v>
      </c>
    </row>
    <row r="142" spans="15:15">
      <c r="O142" s="158" t="s">
        <v>162</v>
      </c>
    </row>
    <row r="143" spans="15:15">
      <c r="O143" s="158" t="s">
        <v>141</v>
      </c>
    </row>
    <row r="144" spans="15:15">
      <c r="O144" s="158" t="s">
        <v>142</v>
      </c>
    </row>
    <row r="145" spans="15:15">
      <c r="O145" s="158" t="s">
        <v>154</v>
      </c>
    </row>
    <row r="146" spans="15:15">
      <c r="O146" s="158"/>
    </row>
    <row r="147" spans="15:15">
      <c r="O147" s="158"/>
    </row>
    <row r="148" spans="15:15">
      <c r="O148" s="158"/>
    </row>
    <row r="149" spans="15:15">
      <c r="O149" s="158" t="s">
        <v>305</v>
      </c>
    </row>
    <row r="150" spans="15:15">
      <c r="O150" s="158" t="s">
        <v>147</v>
      </c>
    </row>
    <row r="151" spans="15:15">
      <c r="O151" s="158" t="s">
        <v>295</v>
      </c>
    </row>
    <row r="152" spans="15:15">
      <c r="O152" s="158" t="s">
        <v>158</v>
      </c>
    </row>
    <row r="153" spans="15:15">
      <c r="O153" s="158" t="s">
        <v>297</v>
      </c>
    </row>
    <row r="154" spans="15:15">
      <c r="O154" s="158" t="s">
        <v>296</v>
      </c>
    </row>
    <row r="155" spans="15:15">
      <c r="O155" s="158" t="s">
        <v>302</v>
      </c>
    </row>
    <row r="156" spans="15:15">
      <c r="O156" s="158" t="s">
        <v>143</v>
      </c>
    </row>
    <row r="157" spans="15:15">
      <c r="O157" s="158"/>
    </row>
    <row r="158" spans="15:15">
      <c r="O158" s="158"/>
    </row>
    <row r="159" spans="15:15">
      <c r="O159" s="158" t="s">
        <v>327</v>
      </c>
    </row>
    <row r="160" spans="15:15">
      <c r="O160" s="158" t="s">
        <v>165</v>
      </c>
    </row>
    <row r="161" spans="15:15">
      <c r="O161" s="158" t="s">
        <v>215</v>
      </c>
    </row>
    <row r="162" spans="15:15">
      <c r="O162" s="158" t="s">
        <v>166</v>
      </c>
    </row>
    <row r="163" spans="15:15">
      <c r="O163" s="158" t="s">
        <v>167</v>
      </c>
    </row>
    <row r="164" spans="15:15">
      <c r="O164" s="158" t="s">
        <v>240</v>
      </c>
    </row>
    <row r="165" spans="15:15">
      <c r="O165" s="158" t="s">
        <v>169</v>
      </c>
    </row>
    <row r="166" spans="15:15">
      <c r="O166" s="158" t="s">
        <v>241</v>
      </c>
    </row>
    <row r="167" spans="15:15">
      <c r="O167" s="158" t="s">
        <v>168</v>
      </c>
    </row>
    <row r="168" spans="15:15">
      <c r="O168" s="158" t="s">
        <v>170</v>
      </c>
    </row>
    <row r="169" spans="15:15">
      <c r="O169" s="158" t="s">
        <v>172</v>
      </c>
    </row>
    <row r="170" spans="15:15">
      <c r="O170" s="158" t="s">
        <v>171</v>
      </c>
    </row>
    <row r="171" spans="15:15">
      <c r="O171" s="158" t="s">
        <v>216</v>
      </c>
    </row>
    <row r="172" spans="15:15">
      <c r="O172" s="158" t="s">
        <v>217</v>
      </c>
    </row>
    <row r="173" spans="15:15">
      <c r="O173" s="158" t="s">
        <v>218</v>
      </c>
    </row>
    <row r="174" spans="15:15">
      <c r="O174" s="158"/>
    </row>
    <row r="175" spans="15:15">
      <c r="O175" s="158"/>
    </row>
    <row r="176" spans="15:15">
      <c r="O176" s="158"/>
    </row>
    <row r="177" spans="15:15">
      <c r="O177" s="158"/>
    </row>
    <row r="178" spans="15:15">
      <c r="O178" s="158"/>
    </row>
  </sheetData>
  <sheetProtection sheet="1" objects="1" scenarios="1"/>
  <mergeCells count="5">
    <mergeCell ref="B7:K7"/>
    <mergeCell ref="B8:K10"/>
    <mergeCell ref="A15:A37"/>
    <mergeCell ref="B39:M40"/>
    <mergeCell ref="B37:M38"/>
  </mergeCells>
  <pageMargins left="1.9685039370078741" right="0.39370078740157483" top="0.39370078740157483" bottom="0.39370078740157483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4289" r:id="rId4" name="Drop Down 1">
              <controlPr defaultSize="0" print="0" autoLine="0" autoPict="0">
                <anchor moveWithCells="1">
                  <from>
                    <xdr:col>2</xdr:col>
                    <xdr:colOff>0</xdr:colOff>
                    <xdr:row>13</xdr:row>
                    <xdr:rowOff>15240</xdr:rowOff>
                  </from>
                  <to>
                    <xdr:col>10</xdr:col>
                    <xdr:colOff>129540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90" r:id="rId5" name="Drop Down 2">
              <controlPr defaultSize="0" print="0" autoLine="0" autoPict="0">
                <anchor moveWithCells="1">
                  <from>
                    <xdr:col>0</xdr:col>
                    <xdr:colOff>22860</xdr:colOff>
                    <xdr:row>11</xdr:row>
                    <xdr:rowOff>22860</xdr:rowOff>
                  </from>
                  <to>
                    <xdr:col>8</xdr:col>
                    <xdr:colOff>175260</xdr:colOff>
                    <xdr:row>12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O12" sqref="O12:Q12"/>
      <selection pane="topRight" activeCell="O12" sqref="O12:Q12"/>
      <selection pane="bottomLeft" activeCell="O12" sqref="O12:Q12"/>
      <selection pane="bottomRight" activeCell="B7" sqref="B7:N7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29" t="s">
        <v>52</v>
      </c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</row>
    <row r="8" spans="1:17">
      <c r="C8" s="3"/>
      <c r="G8" s="8"/>
      <c r="H8" s="8"/>
      <c r="I8" s="8"/>
      <c r="K8" s="8"/>
      <c r="L8" s="8"/>
      <c r="M8" s="122" t="str">
        <f>IF(Community!$K$11=1,CONCATENATE(G12,": per cent higher or lower than ",J12),"")</f>
        <v xml:space="preserve">Greater Dandenong : per cent higher or lower than Greater Melbourne </v>
      </c>
      <c r="N8" s="122"/>
    </row>
    <row r="9" spans="1:17" ht="3" customHeight="1">
      <c r="G9" s="8"/>
      <c r="H9" s="8"/>
      <c r="I9" s="8"/>
      <c r="J9" s="8"/>
      <c r="K9" s="8"/>
      <c r="L9" s="8"/>
      <c r="M9" s="122"/>
      <c r="N9" s="122"/>
    </row>
    <row r="10" spans="1:17" ht="3" customHeight="1">
      <c r="G10" s="13"/>
      <c r="H10" s="8"/>
      <c r="I10" s="8"/>
      <c r="J10" s="7"/>
      <c r="K10" s="7"/>
      <c r="L10" s="8"/>
      <c r="M10" s="122"/>
      <c r="N10" s="122"/>
    </row>
    <row r="11" spans="1:17" ht="15" customHeight="1">
      <c r="B11" s="103" t="s">
        <v>338</v>
      </c>
      <c r="C11" s="3"/>
      <c r="G11" s="28"/>
      <c r="H11" s="9">
        <v>26</v>
      </c>
      <c r="I11" s="8"/>
      <c r="J11" s="9">
        <v>80</v>
      </c>
      <c r="K11" s="12">
        <v>1</v>
      </c>
      <c r="L11" s="8"/>
      <c r="M11" s="122"/>
      <c r="N11" s="122"/>
    </row>
    <row r="12" spans="1:17" ht="16.5" customHeight="1">
      <c r="B12" s="124" t="str">
        <f>IF(Community!K11=2,"A high standardized score represents a more favorable outcome","")</f>
        <v/>
      </c>
      <c r="C12" s="124"/>
      <c r="D12" s="124"/>
      <c r="E12" s="124"/>
      <c r="F12" s="124"/>
      <c r="G12" s="123" t="str">
        <f>INDEX('Data 3 Table'!B4:B84,H11)</f>
        <v xml:space="preserve">Greater Dandenong </v>
      </c>
      <c r="H12" s="123"/>
      <c r="I12" s="4"/>
      <c r="J12" s="123" t="str">
        <f>INDEX('Data 3 Table'!B4:B84,J11)</f>
        <v xml:space="preserve">Greater Melbourne </v>
      </c>
      <c r="K12" s="123"/>
      <c r="M12" s="122"/>
      <c r="N12" s="122"/>
      <c r="O12" s="125" t="s">
        <v>258</v>
      </c>
      <c r="P12" s="125"/>
      <c r="Q12" s="78"/>
    </row>
    <row r="13" spans="1:17" ht="22.95" customHeight="1">
      <c r="A13" s="10">
        <v>1</v>
      </c>
      <c r="B13" s="120" t="str">
        <f>'Data 3 Table'!C3</f>
        <v>Population, 2023</v>
      </c>
      <c r="C13" s="120"/>
      <c r="D13" s="120"/>
      <c r="E13" s="120"/>
      <c r="F13" s="120"/>
      <c r="G13" s="127">
        <f>VLOOKUP($H$11,'Data 3 Table'!$A$4:$FZ$84,2+$A13)</f>
        <v>163792</v>
      </c>
      <c r="H13" s="127"/>
      <c r="I13" s="11"/>
      <c r="J13" s="127">
        <f>VLOOKUP($J$11,'Data 3 Table'!$A$4:$FZ$84,2+$A13)</f>
        <v>5116356</v>
      </c>
      <c r="K13" s="127"/>
      <c r="M13" s="81">
        <f t="shared" ref="M13:M22" si="0">(G13-J13)/J13*100</f>
        <v>-96.798659045617626</v>
      </c>
      <c r="N13" s="114" t="str">
        <f>'Data 3 Table'!C85</f>
        <v>Australian Bureau of Statistics, 2024 (update 2025)</v>
      </c>
      <c r="O13" s="114"/>
      <c r="P13" s="114"/>
      <c r="Q13" s="5"/>
    </row>
    <row r="14" spans="1:17" ht="22.95" customHeight="1">
      <c r="A14" s="10">
        <v>2</v>
      </c>
      <c r="B14" s="119" t="str">
        <f>'Data 3 Table'!D3</f>
        <v>Per cent of residents who feel valued by society, 'never' or 'not often', 2020</v>
      </c>
      <c r="C14" s="119"/>
      <c r="D14" s="119"/>
      <c r="E14" s="119"/>
      <c r="F14" s="119"/>
      <c r="G14" s="121">
        <f>VLOOKUP($H$11,'Data 3 Table'!$A$4:$FZ$84,2+$A14)</f>
        <v>17.083480000000002</v>
      </c>
      <c r="H14" s="121"/>
      <c r="I14" s="11"/>
      <c r="J14" s="128">
        <f>VLOOKUP($J$11,'Data 3 Table'!$A$4:$FZ$84,2+$A14)</f>
        <v>10.786945193548386</v>
      </c>
      <c r="K14" s="128"/>
      <c r="M14" s="82">
        <f t="shared" si="0"/>
        <v>58.371806785646228</v>
      </c>
      <c r="N14" s="113" t="str">
        <f>'Data 3 Table'!D85</f>
        <v>Victorian Population Health Survey, 2022 (update 2026)</v>
      </c>
      <c r="O14" s="114"/>
      <c r="P14" s="114"/>
      <c r="Q14" s="5"/>
    </row>
    <row r="15" spans="1:17" ht="22.95" customHeight="1">
      <c r="A15" s="10">
        <v>3</v>
      </c>
      <c r="B15" s="120" t="str">
        <f>'Data 3 Table'!E3</f>
        <v>Per cent of residents who feel that most people could be trusted, 'never' or 'not often', 2020</v>
      </c>
      <c r="C15" s="120"/>
      <c r="D15" s="120"/>
      <c r="E15" s="120"/>
      <c r="F15" s="120"/>
      <c r="G15" s="126">
        <f>VLOOKUP($H$11,'Data 3 Table'!$A$4:$FZ$84,2+$A15)</f>
        <v>22.229109999999999</v>
      </c>
      <c r="H15" s="126"/>
      <c r="I15" s="11"/>
      <c r="J15" s="126">
        <f>VLOOKUP($J$11,'Data 3 Table'!$A$4:$FZ$84,2+$A15)</f>
        <v>13.612406290322577</v>
      </c>
      <c r="K15" s="126"/>
      <c r="M15" s="81">
        <f t="shared" si="0"/>
        <v>63.300371190090523</v>
      </c>
      <c r="N15" s="113" t="str">
        <f>'Data 3 Table'!E85</f>
        <v>Victorian Population Health Survey, 2022 (update 2026)</v>
      </c>
      <c r="O15" s="114"/>
      <c r="P15" s="114"/>
      <c r="Q15" s="5"/>
    </row>
    <row r="16" spans="1:17" ht="22.95" customHeight="1">
      <c r="A16" s="10">
        <v>4</v>
      </c>
      <c r="B16" s="119" t="str">
        <f>'Data 3 Table'!F3</f>
        <v>Per cent of residents who talk to friends a few times a month or less often, 2020</v>
      </c>
      <c r="C16" s="119"/>
      <c r="D16" s="119"/>
      <c r="E16" s="119"/>
      <c r="F16" s="119"/>
      <c r="G16" s="121">
        <f>VLOOKUP($H$11,'Data 3 Table'!$A$4:$FZ$84,2+$A16)</f>
        <v>16.646132000000001</v>
      </c>
      <c r="H16" s="121"/>
      <c r="I16" s="11"/>
      <c r="J16" s="128">
        <f>VLOOKUP($J$11,'Data 3 Table'!$A$4:$FZ$84,2+$A16)</f>
        <v>18.302908351612906</v>
      </c>
      <c r="K16" s="128"/>
      <c r="M16" s="82">
        <f t="shared" si="0"/>
        <v>-9.0519840879108422</v>
      </c>
      <c r="N16" s="113" t="str">
        <f>'Data 3 Table'!F85</f>
        <v>Victorian Population Health Survey, 2022 (update 2026)</v>
      </c>
      <c r="O16" s="114"/>
      <c r="P16" s="114"/>
    </row>
    <row r="17" spans="1:17" ht="22.95" customHeight="1">
      <c r="A17" s="10">
        <v>5</v>
      </c>
      <c r="B17" s="120" t="str">
        <f>'Data 3 Table'!G3</f>
        <v>Per cent of residents who have no close friends or family that they talk to regularly 2020</v>
      </c>
      <c r="C17" s="120"/>
      <c r="D17" s="120"/>
      <c r="E17" s="120"/>
      <c r="F17" s="120"/>
      <c r="G17" s="126">
        <f>VLOOKUP($H$11,'Data 3 Table'!$A$4:$FZ$84,2+$A17)</f>
        <v>9.2988350000000004</v>
      </c>
      <c r="H17" s="126"/>
      <c r="I17" s="11"/>
      <c r="J17" s="126">
        <f>VLOOKUP($J$11,'Data 3 Table'!$A$4:$FZ$84,2+$A17)</f>
        <v>4.7193062758620687</v>
      </c>
      <c r="K17" s="126"/>
      <c r="M17" s="81">
        <f t="shared" si="0"/>
        <v>97.038175876843169</v>
      </c>
      <c r="N17" s="113" t="str">
        <f>'Data 3 Table'!G85</f>
        <v>Victorian Population Health Survey, 2022 (update 2026)</v>
      </c>
      <c r="O17" s="114"/>
      <c r="P17" s="114"/>
      <c r="Q17" s="5"/>
    </row>
    <row r="18" spans="1:17" ht="22.95" customHeight="1">
      <c r="A18" s="10">
        <v>6</v>
      </c>
      <c r="B18" s="130" t="str">
        <f>'Data 3 Table'!H3</f>
        <v>Per cent of residents with 'low/medium' satisfaction with life, 2020</v>
      </c>
      <c r="C18" s="119"/>
      <c r="D18" s="119"/>
      <c r="E18" s="119"/>
      <c r="F18" s="119"/>
      <c r="G18" s="121">
        <f>VLOOKUP($H$11,'Data 3 Table'!$A$4:$FZ$84,2+$A18)</f>
        <v>26.29692</v>
      </c>
      <c r="H18" s="121"/>
      <c r="I18" s="11"/>
      <c r="J18" s="128">
        <f>VLOOKUP($J$11,'Data 3 Table'!$A$4:$FZ$84,2+$A18)</f>
        <v>22.516987096774194</v>
      </c>
      <c r="K18" s="128"/>
      <c r="M18" s="82">
        <f t="shared" si="0"/>
        <v>16.787027886902877</v>
      </c>
      <c r="N18" s="113" t="str">
        <f>'Data 3 Table'!H85</f>
        <v>Victorian Population Health Survey, 2022 (update 2026)</v>
      </c>
      <c r="O18" s="114"/>
      <c r="P18" s="114"/>
    </row>
    <row r="19" spans="1:17" ht="22.95" customHeight="1">
      <c r="A19" s="10">
        <v>7</v>
      </c>
      <c r="B19" s="131" t="str">
        <f>'Data 3 Table'!I3</f>
        <v>Per cent of residents who feel that 'Multiculturalism makes life in your area better' - 'never' or 'not often', 2020</v>
      </c>
      <c r="C19" s="120"/>
      <c r="D19" s="120"/>
      <c r="E19" s="120"/>
      <c r="F19" s="120"/>
      <c r="G19" s="126">
        <f>VLOOKUP($H$11,'Data 3 Table'!$A$4:$FZ$84,2+$A19)</f>
        <v>8.5243590000000005</v>
      </c>
      <c r="H19" s="126"/>
      <c r="I19" s="11"/>
      <c r="J19" s="126">
        <f>VLOOKUP($J$11,'Data 3 Table'!$A$4:$FZ$84,2+$A19)</f>
        <v>6.4880088333333328</v>
      </c>
      <c r="K19" s="126"/>
      <c r="M19" s="81">
        <f t="shared" si="0"/>
        <v>31.386365508698848</v>
      </c>
      <c r="N19" s="113" t="str">
        <f>'Data 3 Table'!I85</f>
        <v>Victorian Population Health Survey, 2022 (update 2026)</v>
      </c>
      <c r="O19" s="114"/>
      <c r="P19" s="114"/>
    </row>
    <row r="20" spans="1:17" ht="22.95" customHeight="1">
      <c r="A20" s="10">
        <v>8</v>
      </c>
      <c r="B20" s="130" t="str">
        <f>'Data 3 Table'!J3</f>
        <v>Per cent of residents who engaged in voluntary work in the previous 12 months, 2021</v>
      </c>
      <c r="C20" s="119"/>
      <c r="D20" s="119"/>
      <c r="E20" s="119"/>
      <c r="F20" s="119"/>
      <c r="G20" s="121">
        <f>VLOOKUP($H$11,'Data 3 Table'!$A$4:$FZ$84,2+$A20)</f>
        <v>7.6191411685739077</v>
      </c>
      <c r="H20" s="121"/>
      <c r="I20" s="11"/>
      <c r="J20" s="128">
        <f>VLOOKUP($J$11,'Data 3 Table'!$A$4:$FZ$84,2+$A20)</f>
        <v>12.776822315721633</v>
      </c>
      <c r="K20" s="128"/>
      <c r="M20" s="82">
        <f t="shared" si="0"/>
        <v>-40.367479641642177</v>
      </c>
      <c r="N20" s="113" t="str">
        <f>'Data 3 Table'!J85</f>
        <v>Census 2021 (update 2026)</v>
      </c>
      <c r="O20" s="114"/>
      <c r="P20" s="114"/>
    </row>
    <row r="21" spans="1:17" ht="22.95" customHeight="1">
      <c r="A21" s="10">
        <v>9</v>
      </c>
      <c r="B21" s="116">
        <f>'Data 3 Table'!K3</f>
        <v>0</v>
      </c>
      <c r="C21" s="117"/>
      <c r="D21" s="117"/>
      <c r="E21" s="117"/>
      <c r="F21" s="117"/>
      <c r="G21" s="118">
        <f>VLOOKUP($H$11,'Data 3 Table'!$A$4:$FZ$84,2+$A21)</f>
        <v>0</v>
      </c>
      <c r="H21" s="118"/>
      <c r="I21" s="8"/>
      <c r="J21" s="118">
        <f>VLOOKUP($J$11,'Data 3 Table'!$A$4:$FZ$84,2+$A21)</f>
        <v>0</v>
      </c>
      <c r="K21" s="118"/>
      <c r="L21" s="8"/>
      <c r="M21" s="79" t="e">
        <f t="shared" si="0"/>
        <v>#DIV/0!</v>
      </c>
      <c r="N21" s="115"/>
      <c r="O21" s="115"/>
      <c r="P21" s="115"/>
    </row>
    <row r="22" spans="1:17" ht="22.95" customHeight="1">
      <c r="A22" s="10">
        <v>10</v>
      </c>
      <c r="B22" s="116">
        <f>'Data 3 Table'!L3</f>
        <v>0</v>
      </c>
      <c r="C22" s="117"/>
      <c r="D22" s="117"/>
      <c r="E22" s="117"/>
      <c r="F22" s="117"/>
      <c r="G22" s="118">
        <f>VLOOKUP($H$11,'Data 3 Table'!$A$4:$FZ$84,2+$A22)</f>
        <v>0</v>
      </c>
      <c r="H22" s="118"/>
      <c r="I22" s="80"/>
      <c r="J22" s="118">
        <f>VLOOKUP($J$11,'Data 3 Table'!$A$4:$FZ$84,2+$A22)</f>
        <v>0</v>
      </c>
      <c r="K22" s="118"/>
      <c r="L22" s="8"/>
      <c r="M22" s="79" t="e">
        <f t="shared" si="0"/>
        <v>#DIV/0!</v>
      </c>
      <c r="N22" s="115"/>
      <c r="O22" s="115"/>
      <c r="P22" s="115"/>
    </row>
    <row r="23" spans="1:17" ht="20.25" customHeight="1">
      <c r="P23" s="20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7:N7"/>
    <mergeCell ref="B20:F20"/>
    <mergeCell ref="G20:H20"/>
    <mergeCell ref="J20:K20"/>
    <mergeCell ref="B18:F18"/>
    <mergeCell ref="G18:H18"/>
    <mergeCell ref="J18:K18"/>
    <mergeCell ref="B19:F19"/>
    <mergeCell ref="G19:H19"/>
    <mergeCell ref="J19:K19"/>
    <mergeCell ref="J16:K16"/>
    <mergeCell ref="G12:H12"/>
    <mergeCell ref="G13:H13"/>
    <mergeCell ref="G14:H14"/>
    <mergeCell ref="G15:H15"/>
    <mergeCell ref="B17:F17"/>
    <mergeCell ref="G17:H17"/>
    <mergeCell ref="J17:K17"/>
    <mergeCell ref="J13:K13"/>
    <mergeCell ref="J14:K14"/>
    <mergeCell ref="J15:K15"/>
    <mergeCell ref="B16:F16"/>
    <mergeCell ref="B15:F15"/>
    <mergeCell ref="G16:H16"/>
    <mergeCell ref="M8:N12"/>
    <mergeCell ref="J12:K12"/>
    <mergeCell ref="B13:F13"/>
    <mergeCell ref="B14:F14"/>
    <mergeCell ref="B12:F12"/>
    <mergeCell ref="N13:P13"/>
    <mergeCell ref="N14:P14"/>
    <mergeCell ref="O12:P12"/>
    <mergeCell ref="B22:F22"/>
    <mergeCell ref="G22:H22"/>
    <mergeCell ref="J22:K22"/>
    <mergeCell ref="J21:K21"/>
    <mergeCell ref="B21:F21"/>
    <mergeCell ref="G21:H21"/>
    <mergeCell ref="N20:P20"/>
    <mergeCell ref="N21:P21"/>
    <mergeCell ref="N22:P22"/>
    <mergeCell ref="N15:P15"/>
    <mergeCell ref="N16:P16"/>
    <mergeCell ref="N17:P17"/>
    <mergeCell ref="N18:P18"/>
    <mergeCell ref="N19:P19"/>
  </mergeCells>
  <conditionalFormatting sqref="B12">
    <cfRule type="expression" dxfId="40" priority="23" stopIfTrue="1">
      <formula>K11=2</formula>
    </cfRule>
  </conditionalFormatting>
  <conditionalFormatting sqref="C12:F12">
    <cfRule type="expression" dxfId="39" priority="21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53" r:id="rId4" name="Drop Down 29">
              <controlPr defaultSize="0" print="0" autoLine="0" autoPict="0">
                <anchor moveWithCells="1">
                  <from>
                    <xdr:col>8</xdr:col>
                    <xdr:colOff>198120</xdr:colOff>
                    <xdr:row>9</xdr:row>
                    <xdr:rowOff>30480</xdr:rowOff>
                  </from>
                  <to>
                    <xdr:col>11</xdr:col>
                    <xdr:colOff>0</xdr:colOff>
                    <xdr:row>11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5" name="Drop Down 66">
              <controlPr defaultSize="0" print="0" autoLine="0" autoPict="0">
                <anchor moveWithCells="1">
                  <from>
                    <xdr:col>6</xdr:col>
                    <xdr:colOff>22860</xdr:colOff>
                    <xdr:row>10</xdr:row>
                    <xdr:rowOff>0</xdr:rowOff>
                  </from>
                  <to>
                    <xdr:col>8</xdr:col>
                    <xdr:colOff>7620</xdr:colOff>
                    <xdr:row>11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F6893-821E-4555-AF49-4082E38A7382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O12" sqref="O12:P12"/>
      <selection pane="topRight" activeCell="O12" sqref="O12:P12"/>
      <selection pane="bottomLeft" activeCell="O12" sqref="O12:P1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4" t="s">
        <v>244</v>
      </c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7">
      <c r="C8" s="3"/>
      <c r="G8" s="8"/>
      <c r="H8" s="8"/>
      <c r="I8" s="8"/>
      <c r="K8" s="8"/>
      <c r="L8" s="8"/>
      <c r="M8" s="122" t="str">
        <f>IF(Indigenous!$K$11=1,CONCATENATE(G12,": per cent higher or lower than ",J12),"")</f>
        <v xml:space="preserve">Greater Dandenong : per cent higher or lower than Greater Melbourne </v>
      </c>
      <c r="N8" s="122"/>
    </row>
    <row r="9" spans="1:17" ht="3" customHeight="1">
      <c r="G9" s="8"/>
      <c r="H9" s="8"/>
      <c r="I9" s="8"/>
      <c r="J9" s="8"/>
      <c r="K9" s="8"/>
      <c r="L9" s="8"/>
      <c r="M9" s="122"/>
      <c r="N9" s="122"/>
    </row>
    <row r="10" spans="1:17" ht="3" customHeight="1">
      <c r="G10" s="13"/>
      <c r="H10" s="8"/>
      <c r="I10" s="8"/>
      <c r="J10" s="7"/>
      <c r="K10" s="7"/>
      <c r="L10" s="8"/>
      <c r="M10" s="122"/>
      <c r="N10" s="122"/>
    </row>
    <row r="11" spans="1:17" ht="15" customHeight="1">
      <c r="A11" s="3"/>
      <c r="G11" s="28"/>
      <c r="H11" s="87">
        <f>Community!H11</f>
        <v>26</v>
      </c>
      <c r="I11" s="8"/>
      <c r="J11" s="87">
        <f>Community!J11</f>
        <v>80</v>
      </c>
      <c r="K11" s="12">
        <v>1</v>
      </c>
      <c r="L11" s="8"/>
      <c r="M11" s="122"/>
      <c r="N11" s="122"/>
    </row>
    <row r="12" spans="1:17" ht="16.5" customHeight="1">
      <c r="B12" s="124" t="str">
        <f>IF(Indigenous!K11=2,"A high standardized score represents a more favorable outcome","")</f>
        <v/>
      </c>
      <c r="C12" s="124"/>
      <c r="D12" s="124"/>
      <c r="E12" s="124"/>
      <c r="F12" s="124"/>
      <c r="G12" s="123" t="str">
        <f>INDEX('Data 3 Table'!B4:B84,H11)</f>
        <v xml:space="preserve">Greater Dandenong </v>
      </c>
      <c r="H12" s="123"/>
      <c r="I12" s="4"/>
      <c r="J12" s="123" t="str">
        <f>INDEX('Data 3 Table'!B4:B84,J11)</f>
        <v xml:space="preserve">Greater Melbourne </v>
      </c>
      <c r="K12" s="123"/>
      <c r="M12" s="122"/>
      <c r="N12" s="122"/>
      <c r="O12" s="125" t="s">
        <v>258</v>
      </c>
      <c r="P12" s="125"/>
      <c r="Q12" s="78"/>
    </row>
    <row r="13" spans="1:17" ht="22.95" customHeight="1">
      <c r="A13" s="10">
        <v>11</v>
      </c>
      <c r="B13" s="120" t="str">
        <f>'Data 3 Table'!M3</f>
        <v>Indigenous population, 2021</v>
      </c>
      <c r="C13" s="120"/>
      <c r="D13" s="120"/>
      <c r="E13" s="120"/>
      <c r="F13" s="120"/>
      <c r="G13" s="127">
        <f>VLOOKUP($H$11,'Data 3 Table'!$A$4:$FZ$84,2+$A13)</f>
        <v>614</v>
      </c>
      <c r="H13" s="127"/>
      <c r="I13" s="83"/>
      <c r="J13" s="127">
        <f>VLOOKUP($J$11,'Data 3 Table'!$A$4:$FZ$84,2+$A13)</f>
        <v>31744</v>
      </c>
      <c r="K13" s="127"/>
      <c r="M13" s="81">
        <f t="shared" ref="M13:M22" si="0">(G13-J13)/J13*100</f>
        <v>-98.065776209677423</v>
      </c>
      <c r="N13" s="114" t="str">
        <f>'Data 3 Table'!M85</f>
        <v>Census 2021 (update 2026)</v>
      </c>
      <c r="O13" s="114"/>
      <c r="P13" s="114"/>
      <c r="Q13" s="5"/>
    </row>
    <row r="14" spans="1:17" ht="22.95" customHeight="1">
      <c r="A14" s="10">
        <v>12</v>
      </c>
      <c r="B14" s="119" t="str">
        <f>'Data 3 Table'!N3</f>
        <v>Per cent population Indigenous, 2021</v>
      </c>
      <c r="C14" s="119"/>
      <c r="D14" s="119"/>
      <c r="E14" s="119"/>
      <c r="F14" s="119"/>
      <c r="G14" s="121">
        <f>VLOOKUP($H$11,'Data 3 Table'!$A$4:$FZ$84,2+$A14)</f>
        <v>0.40859513811713505</v>
      </c>
      <c r="H14" s="121"/>
      <c r="I14" s="11"/>
      <c r="J14" s="128">
        <f>VLOOKUP($J$11,'Data 3 Table'!$A$4:$FZ$84,2+$A14)</f>
        <v>0.7</v>
      </c>
      <c r="K14" s="128"/>
      <c r="M14" s="82">
        <f t="shared" si="0"/>
        <v>-41.629265983266414</v>
      </c>
      <c r="N14" s="113" t="str">
        <f>'Data 3 Table'!N85</f>
        <v>Census 2021 (update 2026)</v>
      </c>
      <c r="O14" s="114"/>
      <c r="P14" s="114"/>
      <c r="Q14" s="5"/>
    </row>
    <row r="15" spans="1:17" ht="22.95" customHeight="1">
      <c r="A15" s="10">
        <v>13</v>
      </c>
      <c r="B15" s="120" t="str">
        <f>'Data 3 Table'!O3</f>
        <v>Per cent of Indigenous people aged 15+, who left school before completing year 11, 2021</v>
      </c>
      <c r="C15" s="120"/>
      <c r="D15" s="120"/>
      <c r="E15" s="120"/>
      <c r="F15" s="120"/>
      <c r="G15" s="126">
        <f>VLOOKUP($H$11,'Data 3 Table'!$A$4:$FZ$84,2+$A15)</f>
        <v>43.781094527363187</v>
      </c>
      <c r="H15" s="126"/>
      <c r="I15" s="11"/>
      <c r="J15" s="126">
        <f>VLOOKUP($J$11,'Data 3 Table'!$A$4:$FZ$84,2+$A15)</f>
        <v>35.217370601399935</v>
      </c>
      <c r="K15" s="126"/>
      <c r="M15" s="81">
        <f t="shared" si="0"/>
        <v>24.316761245153359</v>
      </c>
      <c r="N15" s="113" t="str">
        <f>'Data 3 Table'!O85</f>
        <v>Census 2021 (update 2026)</v>
      </c>
      <c r="O15" s="114"/>
      <c r="P15" s="114"/>
      <c r="Q15" s="5"/>
    </row>
    <row r="16" spans="1:17" ht="22.95" customHeight="1">
      <c r="A16" s="10">
        <v>14</v>
      </c>
      <c r="B16" s="119" t="str">
        <f>'Data 3 Table'!P3</f>
        <v>Percent of Indigenous people aged 15+, who hold a degree, 2021</v>
      </c>
      <c r="C16" s="119"/>
      <c r="D16" s="119"/>
      <c r="E16" s="119"/>
      <c r="F16" s="119"/>
      <c r="G16" s="121">
        <f>VLOOKUP($H$11,'Data 3 Table'!$A$4:$FZ$84,2+$A16)</f>
        <v>3.33889816360601</v>
      </c>
      <c r="H16" s="121"/>
      <c r="I16" s="11"/>
      <c r="J16" s="128">
        <f>VLOOKUP($J$11,'Data 3 Table'!$A$4:$FZ$84,2+$A16)</f>
        <v>13.4</v>
      </c>
      <c r="K16" s="128"/>
      <c r="M16" s="82">
        <f t="shared" si="0"/>
        <v>-75.082849525328285</v>
      </c>
      <c r="N16" s="113" t="str">
        <f>'Data 3 Table'!P85</f>
        <v>Census 2021 (update 2026)</v>
      </c>
      <c r="O16" s="114"/>
      <c r="P16" s="114"/>
    </row>
    <row r="17" spans="1:17" ht="22.95" customHeight="1">
      <c r="A17" s="10">
        <v>15</v>
      </c>
      <c r="B17" s="120" t="str">
        <f>'Data 3 Table'!Q3</f>
        <v>Per cent of Indigenous people who are living in a rented dwelling, 2021</v>
      </c>
      <c r="C17" s="120"/>
      <c r="D17" s="120"/>
      <c r="E17" s="120"/>
      <c r="F17" s="120"/>
      <c r="G17" s="126">
        <f>VLOOKUP($H$11,'Data 3 Table'!$A$4:$FZ$84,2+$A17)</f>
        <v>71.13095238095238</v>
      </c>
      <c r="H17" s="126"/>
      <c r="I17" s="83"/>
      <c r="J17" s="126">
        <f>VLOOKUP($J$11,'Data 3 Table'!$A$4:$FZ$84,2+$A17)</f>
        <v>54.444508041897997</v>
      </c>
      <c r="K17" s="126"/>
      <c r="M17" s="81">
        <f t="shared" si="0"/>
        <v>30.648535433938097</v>
      </c>
      <c r="N17" s="113" t="str">
        <f>'Data 3 Table'!Q85</f>
        <v>Census 2021 (update 2026)</v>
      </c>
      <c r="O17" s="114"/>
      <c r="P17" s="114"/>
      <c r="Q17" s="5"/>
    </row>
    <row r="18" spans="1:17" ht="22.95" customHeight="1">
      <c r="A18" s="10">
        <v>16</v>
      </c>
      <c r="B18" s="130" t="str">
        <f>'Data 3 Table'!R3</f>
        <v>Per cent of Indigenous families with children, that are single parent families, 2021</v>
      </c>
      <c r="C18" s="119"/>
      <c r="D18" s="119"/>
      <c r="E18" s="119"/>
      <c r="F18" s="119"/>
      <c r="G18" s="121">
        <f>VLOOKUP($H$11,'Data 3 Table'!$A$4:$FZ$84,2+$A18)</f>
        <v>62.5</v>
      </c>
      <c r="H18" s="121"/>
      <c r="I18" s="11"/>
      <c r="J18" s="128">
        <f>VLOOKUP($J$11,'Data 3 Table'!$A$4:$FZ$84,2+$A18)</f>
        <v>43.52080989876265</v>
      </c>
      <c r="K18" s="128"/>
      <c r="M18" s="82">
        <f t="shared" si="0"/>
        <v>43.609459808736126</v>
      </c>
      <c r="N18" s="113" t="str">
        <f>'Data 3 Table'!R85</f>
        <v>Census 2021 (update 2026)</v>
      </c>
      <c r="O18" s="114"/>
      <c r="P18" s="114"/>
    </row>
    <row r="19" spans="1:17" ht="22.95" customHeight="1">
      <c r="A19" s="10">
        <v>17</v>
      </c>
      <c r="B19" s="131" t="str">
        <f>'Data 3 Table'!S3</f>
        <v>Unemployment rate among Indigenous persons, 2021</v>
      </c>
      <c r="C19" s="120"/>
      <c r="D19" s="120"/>
      <c r="E19" s="120"/>
      <c r="F19" s="120"/>
      <c r="G19" s="126">
        <f>VLOOKUP($H$11,'Data 3 Table'!$A$4:$FZ$84,2+$A19)</f>
        <v>15.228426395939088</v>
      </c>
      <c r="H19" s="126"/>
      <c r="I19" s="11"/>
      <c r="J19" s="126">
        <f>VLOOKUP($J$11,'Data 3 Table'!$A$4:$FZ$84,2+$A19)</f>
        <v>8.6</v>
      </c>
      <c r="K19" s="126"/>
      <c r="M19" s="81">
        <f t="shared" si="0"/>
        <v>77.074725534175457</v>
      </c>
      <c r="N19" s="113" t="str">
        <f>'Data 3 Table'!S85</f>
        <v>Census 2021 (update 2026)</v>
      </c>
      <c r="O19" s="114"/>
      <c r="P19" s="114"/>
    </row>
    <row r="20" spans="1:17" ht="22.95" customHeight="1">
      <c r="A20" s="10">
        <v>18</v>
      </c>
      <c r="B20" s="130" t="str">
        <f>'Data 3 Table'!T3</f>
        <v>Median personal gross weekly income, Indigenous persons aged 15+, 2021</v>
      </c>
      <c r="C20" s="119"/>
      <c r="D20" s="119"/>
      <c r="E20" s="119"/>
      <c r="F20" s="119"/>
      <c r="G20" s="132">
        <f>VLOOKUP($H$11,'Data 3 Table'!$A$4:$FZ$84,2+$A20)</f>
        <v>489</v>
      </c>
      <c r="H20" s="132"/>
      <c r="I20" s="11"/>
      <c r="J20" s="133">
        <f>VLOOKUP($J$11,'Data 3 Table'!$A$4:$FZ$84,2+$A20)</f>
        <v>694</v>
      </c>
      <c r="K20" s="133"/>
      <c r="M20" s="82">
        <f t="shared" si="0"/>
        <v>-29.538904899135449</v>
      </c>
      <c r="N20" s="113" t="str">
        <f>'Data 3 Table'!T85</f>
        <v>Census 2021 (update 2026)</v>
      </c>
      <c r="O20" s="114"/>
      <c r="P20" s="114"/>
    </row>
    <row r="21" spans="1:17" ht="22.95" customHeight="1">
      <c r="A21" s="10">
        <v>19</v>
      </c>
      <c r="B21" s="116">
        <f>'Data 3 Table'!K3</f>
        <v>0</v>
      </c>
      <c r="C21" s="117"/>
      <c r="D21" s="117"/>
      <c r="E21" s="117"/>
      <c r="F21" s="117"/>
      <c r="G21" s="118">
        <f>VLOOKUP($H$11,'Data 3 Table'!$A$4:$FZ$84,2+$A21)</f>
        <v>0</v>
      </c>
      <c r="H21" s="118"/>
      <c r="I21" s="8"/>
      <c r="J21" s="118">
        <f>VLOOKUP($J$11,'Data 3 Table'!$A$4:$FZ$84,2+$A21)</f>
        <v>0</v>
      </c>
      <c r="K21" s="118"/>
      <c r="M21" s="27" t="e">
        <f t="shared" si="0"/>
        <v>#DIV/0!</v>
      </c>
      <c r="N21" s="115"/>
      <c r="O21" s="115"/>
      <c r="P21" s="115"/>
    </row>
    <row r="22" spans="1:17" ht="22.95" customHeight="1">
      <c r="A22" s="10">
        <v>20</v>
      </c>
      <c r="B22" s="116">
        <f>'Data 3 Table'!L3</f>
        <v>0</v>
      </c>
      <c r="C22" s="117"/>
      <c r="D22" s="117"/>
      <c r="E22" s="117"/>
      <c r="F22" s="117"/>
      <c r="G22" s="118">
        <f>VLOOKUP($H$11,'Data 3 Table'!$A$4:$FZ$84,2+$A22)</f>
        <v>0</v>
      </c>
      <c r="H22" s="118"/>
      <c r="I22" s="80"/>
      <c r="J22" s="118">
        <f>VLOOKUP($J$11,'Data 3 Table'!$A$4:$FZ$84,2+$A22)</f>
        <v>0</v>
      </c>
      <c r="K22" s="118"/>
      <c r="M22" s="27" t="e">
        <f t="shared" si="0"/>
        <v>#DIV/0!</v>
      </c>
      <c r="N22" s="115"/>
      <c r="O22" s="115"/>
      <c r="P22" s="115"/>
    </row>
    <row r="23" spans="1:17" ht="20.25" customHeight="1">
      <c r="P23" s="20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13:F13"/>
    <mergeCell ref="G13:H13"/>
    <mergeCell ref="J13:K13"/>
    <mergeCell ref="N13:P13"/>
    <mergeCell ref="B14:F14"/>
    <mergeCell ref="G14:H14"/>
    <mergeCell ref="J14:K14"/>
    <mergeCell ref="N14:P14"/>
    <mergeCell ref="B7:N7"/>
    <mergeCell ref="O12:P12"/>
    <mergeCell ref="M8:N12"/>
    <mergeCell ref="B12:F12"/>
    <mergeCell ref="G12:H12"/>
    <mergeCell ref="J12:K12"/>
    <mergeCell ref="G15:H15"/>
    <mergeCell ref="J15:K15"/>
    <mergeCell ref="N15:P15"/>
    <mergeCell ref="B16:F16"/>
    <mergeCell ref="G16:H16"/>
    <mergeCell ref="J16:K16"/>
    <mergeCell ref="N16:P16"/>
    <mergeCell ref="B15:F15"/>
    <mergeCell ref="B17:F17"/>
    <mergeCell ref="G17:H17"/>
    <mergeCell ref="J17:K17"/>
    <mergeCell ref="N17:P17"/>
    <mergeCell ref="B18:F18"/>
    <mergeCell ref="G18:H18"/>
    <mergeCell ref="J18:K18"/>
    <mergeCell ref="N18:P18"/>
    <mergeCell ref="B19:F19"/>
    <mergeCell ref="G19:H19"/>
    <mergeCell ref="J19:K19"/>
    <mergeCell ref="N19:P19"/>
    <mergeCell ref="B20:F20"/>
    <mergeCell ref="G20:H20"/>
    <mergeCell ref="J20:K20"/>
    <mergeCell ref="N20:P20"/>
    <mergeCell ref="B21:F21"/>
    <mergeCell ref="J21:K21"/>
    <mergeCell ref="N21:P21"/>
    <mergeCell ref="B22:F22"/>
    <mergeCell ref="G22:H22"/>
    <mergeCell ref="J22:K22"/>
    <mergeCell ref="N22:P22"/>
    <mergeCell ref="G21:H21"/>
  </mergeCells>
  <conditionalFormatting sqref="B12">
    <cfRule type="expression" dxfId="38" priority="7" stopIfTrue="1">
      <formula>K11=2</formula>
    </cfRule>
  </conditionalFormatting>
  <conditionalFormatting sqref="C12:F12">
    <cfRule type="expression" dxfId="37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AC385-A090-4DEA-996F-D68F512F2C19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N13" sqref="N13:P20"/>
      <selection pane="topRight" activeCell="N13" sqref="N13:P20"/>
      <selection pane="bottomLeft" activeCell="N13" sqref="N13:P20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4" t="s">
        <v>245</v>
      </c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7">
      <c r="C8" s="3"/>
      <c r="G8" s="8"/>
      <c r="H8" s="8"/>
      <c r="I8" s="8"/>
      <c r="K8" s="8"/>
      <c r="L8" s="8"/>
      <c r="M8" s="122" t="str">
        <f>IF('Cultural diversity'!$K$11=1,CONCATENATE(G12,": per cent higher or lower than ",J12),"")</f>
        <v xml:space="preserve">Greater Dandenong : per cent higher or lower than Greater Melbourne </v>
      </c>
      <c r="N8" s="122"/>
    </row>
    <row r="9" spans="1:17" ht="3" customHeight="1">
      <c r="G9" s="8"/>
      <c r="H9" s="8"/>
      <c r="I9" s="8"/>
      <c r="J9" s="8"/>
      <c r="K9" s="8"/>
      <c r="L9" s="8"/>
      <c r="M9" s="122"/>
      <c r="N9" s="122"/>
    </row>
    <row r="10" spans="1:17" ht="3" customHeight="1">
      <c r="G10" s="13"/>
      <c r="H10" s="8"/>
      <c r="I10" s="8"/>
      <c r="J10" s="7"/>
      <c r="K10" s="7"/>
      <c r="L10" s="8"/>
      <c r="M10" s="122"/>
      <c r="N10" s="122"/>
    </row>
    <row r="11" spans="1:17" ht="15" customHeight="1">
      <c r="A11" s="3"/>
      <c r="G11" s="28"/>
      <c r="H11" s="87">
        <f>Community!H11</f>
        <v>26</v>
      </c>
      <c r="I11" s="8"/>
      <c r="J11" s="87">
        <f>Community!J11</f>
        <v>80</v>
      </c>
      <c r="K11" s="12">
        <v>1</v>
      </c>
      <c r="L11" s="8"/>
      <c r="M11" s="122"/>
      <c r="N11" s="122"/>
    </row>
    <row r="12" spans="1:17" ht="16.5" customHeight="1">
      <c r="B12" s="124" t="str">
        <f>IF('Cultural diversity'!K11=2,"A high standardized score represents a more favorable outcome","")</f>
        <v/>
      </c>
      <c r="C12" s="124"/>
      <c r="D12" s="124"/>
      <c r="E12" s="124"/>
      <c r="F12" s="124"/>
      <c r="G12" s="123" t="str">
        <f>INDEX('Data 3 Table'!B4:B84,H11)</f>
        <v xml:space="preserve">Greater Dandenong </v>
      </c>
      <c r="H12" s="123"/>
      <c r="I12" s="4"/>
      <c r="J12" s="123" t="str">
        <f>INDEX('Data 3 Table'!B4:B84,J11)</f>
        <v xml:space="preserve">Greater Melbourne </v>
      </c>
      <c r="K12" s="123"/>
      <c r="M12" s="122"/>
      <c r="N12" s="122"/>
      <c r="O12" s="125" t="s">
        <v>258</v>
      </c>
      <c r="P12" s="125"/>
      <c r="Q12" s="78"/>
    </row>
    <row r="13" spans="1:17" ht="22.95" customHeight="1">
      <c r="A13" s="10">
        <v>21</v>
      </c>
      <c r="B13" s="120" t="str">
        <f>'Data 3 Table'!W3</f>
        <v>Population born overseas, 2021</v>
      </c>
      <c r="C13" s="120"/>
      <c r="D13" s="120"/>
      <c r="E13" s="120"/>
      <c r="F13" s="120"/>
      <c r="G13" s="127">
        <f>VLOOKUP($H$11,'Data 3 Table'!$A$4:$FZ$84,2+$A13)</f>
        <v>92020</v>
      </c>
      <c r="H13" s="127"/>
      <c r="I13" s="11"/>
      <c r="J13" s="127">
        <f>VLOOKUP($J$11,'Data 3 Table'!$A$4:$FZ$84,2+$A13)</f>
        <v>1755628</v>
      </c>
      <c r="K13" s="127"/>
      <c r="M13" s="81">
        <f t="shared" ref="M13:M22" si="0">(G13-J13)/J13*100</f>
        <v>-94.758570722271457</v>
      </c>
      <c r="N13" s="114" t="str">
        <f>'Data 3 Table'!W85</f>
        <v>Census 2021 (update 2026)</v>
      </c>
      <c r="O13" s="114"/>
      <c r="P13" s="114"/>
      <c r="Q13" s="5"/>
    </row>
    <row r="14" spans="1:17" ht="22.95" customHeight="1">
      <c r="A14" s="10">
        <v>22</v>
      </c>
      <c r="B14" s="119" t="str">
        <f>'Data 3 Table'!X3</f>
        <v>Per cent of residents born overseas, 2021</v>
      </c>
      <c r="C14" s="119"/>
      <c r="D14" s="119"/>
      <c r="E14" s="119"/>
      <c r="F14" s="119"/>
      <c r="G14" s="121">
        <f>VLOOKUP($H$11,'Data 3 Table'!$A$4:$FZ$84,2+$A14)</f>
        <v>61.358120182434057</v>
      </c>
      <c r="H14" s="121"/>
      <c r="I14" s="11"/>
      <c r="J14" s="128">
        <f>VLOOKUP($J$11,'Data 3 Table'!$A$4:$FZ$84,2+$A14)</f>
        <v>37.331713865354935</v>
      </c>
      <c r="K14" s="128"/>
      <c r="M14" s="82">
        <f t="shared" si="0"/>
        <v>64.359237306210105</v>
      </c>
      <c r="N14" s="113" t="str">
        <f>'Data 3 Table'!X85</f>
        <v>Census 2021 (update 2026)</v>
      </c>
      <c r="O14" s="114"/>
      <c r="P14" s="114"/>
      <c r="Q14" s="5"/>
    </row>
    <row r="15" spans="1:17" ht="22.95" customHeight="1">
      <c r="A15" s="10">
        <v>23</v>
      </c>
      <c r="B15" s="120" t="str">
        <f>'Data 3 Table'!Y3</f>
        <v>Per cent of residents who speak languages other than English at home, 2021</v>
      </c>
      <c r="C15" s="120"/>
      <c r="D15" s="120"/>
      <c r="E15" s="120"/>
      <c r="F15" s="120"/>
      <c r="G15" s="126">
        <f>VLOOKUP($H$11,'Data 3 Table'!$A$4:$FZ$84,2+$A15)</f>
        <v>68.717232444687355</v>
      </c>
      <c r="H15" s="126"/>
      <c r="I15" s="11"/>
      <c r="J15" s="126">
        <f>VLOOKUP($J$11,'Data 3 Table'!$A$4:$FZ$84,2+$A15)</f>
        <v>35.860525267540865</v>
      </c>
      <c r="K15" s="126"/>
      <c r="M15" s="81">
        <f t="shared" si="0"/>
        <v>91.62360822106173</v>
      </c>
      <c r="N15" s="113" t="str">
        <f>'Data 3 Table'!Y85</f>
        <v>Census 2021 (update 2026)</v>
      </c>
      <c r="O15" s="114"/>
      <c r="P15" s="114"/>
      <c r="Q15" s="5"/>
    </row>
    <row r="16" spans="1:17" ht="22.95" customHeight="1">
      <c r="A16" s="10">
        <v>24</v>
      </c>
      <c r="B16" s="119" t="str">
        <f>'Data 3 Table'!Z3</f>
        <v>Per cent of residents who speak English 'not well' or ' not at all', 2021</v>
      </c>
      <c r="C16" s="119"/>
      <c r="D16" s="119"/>
      <c r="E16" s="119"/>
      <c r="F16" s="119"/>
      <c r="G16" s="141">
        <f>VLOOKUP($H$11,'Data 3 Table'!$A$4:$FZ$84,2+$A16)</f>
        <v>14.378539644012944</v>
      </c>
      <c r="H16" s="141"/>
      <c r="I16" s="83"/>
      <c r="J16" s="142">
        <f>VLOOKUP($J$11,'Data 3 Table'!$A$4:$FZ$84,2+$A16)</f>
        <v>4.4758680290783381</v>
      </c>
      <c r="K16" s="142"/>
      <c r="M16" s="82">
        <f t="shared" si="0"/>
        <v>221.24583545806072</v>
      </c>
      <c r="N16" s="113" t="str">
        <f>'Data 3 Table'!Z85</f>
        <v>Census 2021 (update 2026)</v>
      </c>
      <c r="O16" s="114"/>
      <c r="P16" s="114"/>
    </row>
    <row r="17" spans="1:17" ht="22.95" customHeight="1">
      <c r="A17" s="10">
        <v>25</v>
      </c>
      <c r="B17" s="140" t="str">
        <f>'Data 3 Table'!AA3</f>
        <v>Humanitarian settlement, 2023/24</v>
      </c>
      <c r="C17" s="120"/>
      <c r="D17" s="120"/>
      <c r="E17" s="120"/>
      <c r="F17" s="120"/>
      <c r="G17" s="127">
        <f>VLOOKUP($H$11,'Data 3 Table'!$A$4:$FZ$84,2+$A17)</f>
        <v>948</v>
      </c>
      <c r="H17" s="127"/>
      <c r="I17" s="83"/>
      <c r="J17" s="127">
        <f>VLOOKUP($J$11,'Data 3 Table'!$A$4:$FZ$84,2+$A17)</f>
        <v>6151</v>
      </c>
      <c r="K17" s="127"/>
      <c r="M17" s="81">
        <f t="shared" si="0"/>
        <v>-84.587871890749469</v>
      </c>
      <c r="N17" s="113" t="str">
        <f>'Data 3 Table'!AA85</f>
        <v>Dept. Home Affairs, 2024 (update 2025)</v>
      </c>
      <c r="O17" s="114"/>
      <c r="P17" s="114"/>
      <c r="Q17" s="5"/>
    </row>
    <row r="18" spans="1:17" ht="22.95" customHeight="1">
      <c r="A18" s="10">
        <v>26</v>
      </c>
      <c r="B18" s="137" t="str">
        <f>'Data 3 Table'!AB3</f>
        <v>Family settlement, 2023/24</v>
      </c>
      <c r="C18" s="119"/>
      <c r="D18" s="119"/>
      <c r="E18" s="119"/>
      <c r="F18" s="119"/>
      <c r="G18" s="138">
        <f>VLOOKUP($H$11,'Data 3 Table'!$A$4:$FZ$84,2+$A18)</f>
        <v>1862</v>
      </c>
      <c r="H18" s="138"/>
      <c r="I18" s="83"/>
      <c r="J18" s="139">
        <f>VLOOKUP($J$11,'Data 3 Table'!$A$4:$FZ$84,2+$A18)</f>
        <v>23746</v>
      </c>
      <c r="K18" s="139"/>
      <c r="M18" s="82">
        <f t="shared" si="0"/>
        <v>-92.158679356523194</v>
      </c>
      <c r="N18" s="113" t="str">
        <f>'Data 3 Table'!AB85</f>
        <v>Dept. Home Affairs, 2024 (update 2025)</v>
      </c>
      <c r="O18" s="114"/>
      <c r="P18" s="114"/>
    </row>
    <row r="19" spans="1:17" ht="22.95" customHeight="1">
      <c r="A19" s="10">
        <v>27</v>
      </c>
      <c r="B19" s="135" t="str">
        <f>'Data 3 Table'!AC3</f>
        <v>Skilled settlement, 2023/24</v>
      </c>
      <c r="C19" s="120"/>
      <c r="D19" s="120"/>
      <c r="E19" s="120"/>
      <c r="F19" s="120"/>
      <c r="G19" s="127">
        <f>VLOOKUP($H$11,'Data 3 Table'!$A$4:$FZ$84,2+$A19)</f>
        <v>2583</v>
      </c>
      <c r="H19" s="127"/>
      <c r="I19" s="83"/>
      <c r="J19" s="127">
        <f>VLOOKUP($J$11,'Data 3 Table'!$A$4:$FZ$84,2+$A19)</f>
        <v>57941</v>
      </c>
      <c r="K19" s="127"/>
      <c r="M19" s="81">
        <f t="shared" si="0"/>
        <v>-95.542016879239227</v>
      </c>
      <c r="N19" s="113" t="str">
        <f>'Data 3 Table'!AC85</f>
        <v>Dept. Home Affairs, 2024 (update 2025)</v>
      </c>
      <c r="O19" s="114"/>
      <c r="P19" s="114"/>
    </row>
    <row r="20" spans="1:17" ht="22.95" customHeight="1">
      <c r="A20" s="10">
        <v>28</v>
      </c>
      <c r="B20" s="137" t="str">
        <f>'Data 3 Table'!AD3</f>
        <v>Total settlement, 2023/24</v>
      </c>
      <c r="C20" s="119"/>
      <c r="D20" s="119"/>
      <c r="E20" s="119"/>
      <c r="F20" s="119"/>
      <c r="G20" s="138">
        <f>VLOOKUP($H$11,'Data 3 Table'!$A$4:$FZ$84,2+$A20)</f>
        <v>5393</v>
      </c>
      <c r="H20" s="138"/>
      <c r="I20" s="83"/>
      <c r="J20" s="139">
        <f>VLOOKUP($J$11,'Data 3 Table'!$A$4:$FZ$84,2+$A20)</f>
        <v>87838</v>
      </c>
      <c r="K20" s="139"/>
      <c r="M20" s="82">
        <f t="shared" si="0"/>
        <v>-93.860288257929369</v>
      </c>
      <c r="N20" s="113" t="str">
        <f>'Data 3 Table'!AD85</f>
        <v>Dept. Home Affairs, 2024 (update 2025)</v>
      </c>
      <c r="O20" s="114"/>
      <c r="P20" s="114"/>
    </row>
    <row r="21" spans="1:17" ht="22.95" customHeight="1">
      <c r="A21" s="10">
        <v>29</v>
      </c>
      <c r="B21" s="135" t="str">
        <f>'Data 3 Table'!AE3</f>
        <v>Number of asylum seekers, 2024</v>
      </c>
      <c r="C21" s="120"/>
      <c r="D21" s="120"/>
      <c r="E21" s="120"/>
      <c r="F21" s="120"/>
      <c r="G21" s="127">
        <f>VLOOKUP($H$11,'Data 3 Table'!$A$4:$FZ$84,2+$A21)</f>
        <v>705</v>
      </c>
      <c r="H21" s="127"/>
      <c r="I21" s="83"/>
      <c r="J21" s="127">
        <f>VLOOKUP($J$11,'Data 3 Table'!$A$4:$FZ$84,2+$A21)</f>
        <v>3710</v>
      </c>
      <c r="K21" s="127"/>
      <c r="M21" s="81">
        <f t="shared" si="0"/>
        <v>-80.997304582210234</v>
      </c>
      <c r="N21" s="114" t="str">
        <f>'Data 3 Table'!AE85</f>
        <v>Dept. Home Affairs, 2024 (update 2025)</v>
      </c>
      <c r="O21" s="114"/>
      <c r="P21" s="114"/>
    </row>
    <row r="22" spans="1:17" ht="22.95" customHeight="1">
      <c r="A22" s="10">
        <v>30</v>
      </c>
      <c r="B22" s="136">
        <f>'Data 3 Table'!AF3</f>
        <v>0</v>
      </c>
      <c r="C22" s="117"/>
      <c r="D22" s="117"/>
      <c r="E22" s="117"/>
      <c r="F22" s="117"/>
      <c r="G22" s="118">
        <f>VLOOKUP($H$11,'Data 3 Table'!$A$4:$FZ$84,2+$A22)</f>
        <v>0</v>
      </c>
      <c r="H22" s="118"/>
      <c r="I22" s="80"/>
      <c r="J22" s="118">
        <f>VLOOKUP($J$11,'Data 3 Table'!$A$4:$FZ$84,2+$A22)</f>
        <v>0</v>
      </c>
      <c r="K22" s="118"/>
      <c r="M22" s="27" t="e">
        <f t="shared" si="0"/>
        <v>#DIV/0!</v>
      </c>
      <c r="N22" s="115"/>
      <c r="O22" s="115"/>
      <c r="P22" s="115"/>
    </row>
    <row r="23" spans="1:17" ht="20.25" customHeight="1">
      <c r="P23" s="20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13:F13"/>
    <mergeCell ref="G13:H13"/>
    <mergeCell ref="J13:K13"/>
    <mergeCell ref="N13:P13"/>
    <mergeCell ref="B14:F14"/>
    <mergeCell ref="G14:H14"/>
    <mergeCell ref="J14:K14"/>
    <mergeCell ref="N14:P14"/>
    <mergeCell ref="B7:N7"/>
    <mergeCell ref="O12:P12"/>
    <mergeCell ref="M8:N12"/>
    <mergeCell ref="B12:F12"/>
    <mergeCell ref="G12:H12"/>
    <mergeCell ref="J12:K12"/>
    <mergeCell ref="G15:H15"/>
    <mergeCell ref="J15:K15"/>
    <mergeCell ref="N15:P15"/>
    <mergeCell ref="B16:F16"/>
    <mergeCell ref="G16:H16"/>
    <mergeCell ref="J16:K16"/>
    <mergeCell ref="N16:P16"/>
    <mergeCell ref="B15:F15"/>
    <mergeCell ref="B17:F17"/>
    <mergeCell ref="G17:H17"/>
    <mergeCell ref="J17:K17"/>
    <mergeCell ref="N17:P17"/>
    <mergeCell ref="B18:F18"/>
    <mergeCell ref="G18:H18"/>
    <mergeCell ref="J18:K18"/>
    <mergeCell ref="N18:P18"/>
    <mergeCell ref="B19:F19"/>
    <mergeCell ref="G19:H19"/>
    <mergeCell ref="J19:K19"/>
    <mergeCell ref="N19:P19"/>
    <mergeCell ref="B20:F20"/>
    <mergeCell ref="G20:H20"/>
    <mergeCell ref="J20:K20"/>
    <mergeCell ref="N20:P20"/>
    <mergeCell ref="B21:F21"/>
    <mergeCell ref="J21:K21"/>
    <mergeCell ref="N21:P21"/>
    <mergeCell ref="B22:F22"/>
    <mergeCell ref="G22:H22"/>
    <mergeCell ref="J22:K22"/>
    <mergeCell ref="N22:P22"/>
    <mergeCell ref="G21:H21"/>
  </mergeCells>
  <conditionalFormatting sqref="B12">
    <cfRule type="expression" dxfId="36" priority="7" stopIfTrue="1">
      <formula>K11=2</formula>
    </cfRule>
  </conditionalFormatting>
  <conditionalFormatting sqref="C12:F12">
    <cfRule type="expression" dxfId="35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35ABD-4CBC-49D4-B978-204E14F48E29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N13" sqref="N13:P20"/>
      <selection pane="topRight" activeCell="N13" sqref="N13:P20"/>
      <selection pane="bottomLeft" activeCell="N13" sqref="N13:P20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4" t="s">
        <v>246</v>
      </c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7">
      <c r="C8" s="3"/>
      <c r="G8" s="8"/>
      <c r="H8" s="8"/>
      <c r="I8" s="8"/>
      <c r="K8" s="8"/>
      <c r="L8" s="8"/>
      <c r="M8" s="122" t="str">
        <f>IF(Education!$K$11=1,CONCATENATE(G12,": per cent higher or lower than ",J12),"")</f>
        <v xml:space="preserve">Greater Dandenong : per cent higher or lower than Greater Melbourne </v>
      </c>
      <c r="N8" s="122"/>
    </row>
    <row r="9" spans="1:17" ht="3" customHeight="1">
      <c r="G9" s="8"/>
      <c r="H9" s="8"/>
      <c r="I9" s="8"/>
      <c r="J9" s="8"/>
      <c r="K9" s="8"/>
      <c r="L9" s="8"/>
      <c r="M9" s="122"/>
      <c r="N9" s="122"/>
    </row>
    <row r="10" spans="1:17" ht="3" customHeight="1">
      <c r="G10" s="13"/>
      <c r="H10" s="8"/>
      <c r="I10" s="8"/>
      <c r="J10" s="7"/>
      <c r="K10" s="7"/>
      <c r="L10" s="8"/>
      <c r="M10" s="122"/>
      <c r="N10" s="122"/>
    </row>
    <row r="11" spans="1:17" ht="15" customHeight="1">
      <c r="A11" s="3"/>
      <c r="G11" s="28"/>
      <c r="H11" s="87">
        <f>Community!H11</f>
        <v>26</v>
      </c>
      <c r="I11" s="8"/>
      <c r="J11" s="87">
        <f>Community!J11</f>
        <v>80</v>
      </c>
      <c r="K11" s="12">
        <v>1</v>
      </c>
      <c r="L11" s="8"/>
      <c r="M11" s="122"/>
      <c r="N11" s="122"/>
    </row>
    <row r="12" spans="1:17" ht="16.5" customHeight="1">
      <c r="B12" s="124" t="str">
        <f>IF(Education!K11=2,"A high standardized score represents a more favorable outcome","")</f>
        <v/>
      </c>
      <c r="C12" s="124"/>
      <c r="D12" s="124"/>
      <c r="E12" s="124"/>
      <c r="F12" s="124"/>
      <c r="G12" s="123" t="str">
        <f>INDEX('Data 3 Table'!B4:B84,H11)</f>
        <v xml:space="preserve">Greater Dandenong </v>
      </c>
      <c r="H12" s="123"/>
      <c r="I12" s="4"/>
      <c r="J12" s="123" t="str">
        <f>INDEX('Data 3 Table'!B4:B84,J11)</f>
        <v xml:space="preserve">Greater Melbourne </v>
      </c>
      <c r="K12" s="123"/>
      <c r="M12" s="122"/>
      <c r="N12" s="122"/>
      <c r="O12" s="125" t="s">
        <v>258</v>
      </c>
      <c r="P12" s="125"/>
      <c r="Q12" s="78"/>
    </row>
    <row r="13" spans="1:17" ht="22.95" customHeight="1">
      <c r="A13" s="10">
        <v>31</v>
      </c>
      <c r="B13" s="120" t="str">
        <f>'Data 3 Table'!AG3</f>
        <v>Per cent prep pupils who had not attended pre-school before their first year at school: 2021</v>
      </c>
      <c r="C13" s="120"/>
      <c r="D13" s="120"/>
      <c r="E13" s="120"/>
      <c r="F13" s="120"/>
      <c r="G13" s="126">
        <f>VLOOKUP($H$11,'Data 3 Table'!$A$4:$FZ$84,2+$A13)</f>
        <v>6.7</v>
      </c>
      <c r="H13" s="126"/>
      <c r="I13" s="11"/>
      <c r="J13" s="126">
        <f>VLOOKUP($J$11,'Data 3 Table'!$A$4:$FZ$84,2+$A13)</f>
        <v>3.787096774193548</v>
      </c>
      <c r="K13" s="126"/>
      <c r="M13" s="81">
        <f t="shared" ref="M13:M22" si="0">(G13-J13)/J13*100</f>
        <v>76.916524701873954</v>
      </c>
      <c r="N13" s="114" t="str">
        <f>'Data 3 Table'!AG85</f>
        <v>Census 2021 (update 2026)</v>
      </c>
      <c r="O13" s="114"/>
      <c r="P13" s="114"/>
      <c r="Q13" s="5"/>
    </row>
    <row r="14" spans="1:17" ht="22.95" customHeight="1">
      <c r="A14" s="10">
        <v>32</v>
      </c>
      <c r="B14" s="119" t="str">
        <f>'Data 3 Table'!AH3</f>
        <v>Per cent of prep. pupils developmentally vulnerable in 1 or more domains, 2021</v>
      </c>
      <c r="C14" s="119"/>
      <c r="D14" s="119"/>
      <c r="E14" s="119"/>
      <c r="F14" s="119"/>
      <c r="G14" s="121">
        <f>VLOOKUP($H$11,'Data 3 Table'!$A$4:$FZ$84,2+$A14)</f>
        <v>28.2</v>
      </c>
      <c r="H14" s="121"/>
      <c r="I14" s="11"/>
      <c r="J14" s="128">
        <f>VLOOKUP($J$11,'Data 3 Table'!$A$4:$FZ$84,2+$A14)</f>
        <v>17.716129032258063</v>
      </c>
      <c r="K14" s="128"/>
      <c r="M14" s="82">
        <f t="shared" si="0"/>
        <v>59.17698470502549</v>
      </c>
      <c r="N14" s="113" t="str">
        <f>'Data 3 Table'!AH85</f>
        <v>Census 2021 (update 2026)</v>
      </c>
      <c r="O14" s="114"/>
      <c r="P14" s="114"/>
      <c r="Q14" s="5"/>
    </row>
    <row r="15" spans="1:17" ht="22.95" customHeight="1">
      <c r="A15" s="10">
        <v>33</v>
      </c>
      <c r="B15" s="120" t="str">
        <f>'Data 3 Table'!AI3</f>
        <v>Per cent of year 9 pupils that did not meet national literacy benchmarks: 2019</v>
      </c>
      <c r="C15" s="120"/>
      <c r="D15" s="120"/>
      <c r="E15" s="120"/>
      <c r="F15" s="120"/>
      <c r="G15" s="126">
        <f>VLOOKUP($H$11,'Data 3 Table'!$A$4:$FZ$84,2+$A15)</f>
        <v>13.798977853492332</v>
      </c>
      <c r="H15" s="126"/>
      <c r="I15" s="11"/>
      <c r="J15" s="126">
        <f>VLOOKUP($J$11,'Data 3 Table'!$A$4:$FZ$84,2+$A15)</f>
        <v>7.405966794137564</v>
      </c>
      <c r="K15" s="126"/>
      <c r="M15" s="81">
        <f t="shared" si="0"/>
        <v>86.322437529903127</v>
      </c>
      <c r="N15" s="113" t="str">
        <f>'Data 3 Table'!AI85</f>
        <v>Victorian Dept. Education and Training, 2022 (update undetermined)</v>
      </c>
      <c r="O15" s="114"/>
      <c r="P15" s="114"/>
      <c r="Q15" s="5"/>
    </row>
    <row r="16" spans="1:17" ht="22.95" customHeight="1">
      <c r="A16" s="10">
        <v>34</v>
      </c>
      <c r="B16" s="119" t="str">
        <f>'Data 3 Table'!AJ3</f>
        <v>Per cent of year 9 pupils that did not meet national numeracy benchmarks: 2019</v>
      </c>
      <c r="C16" s="119"/>
      <c r="D16" s="119"/>
      <c r="E16" s="119"/>
      <c r="F16" s="119"/>
      <c r="G16" s="121">
        <f>VLOOKUP($H$11,'Data 3 Table'!$A$4:$FZ$84,2+$A16)</f>
        <v>8.011363636363626</v>
      </c>
      <c r="H16" s="121"/>
      <c r="I16" s="11"/>
      <c r="J16" s="128">
        <f>VLOOKUP($J$11,'Data 3 Table'!$A$4:$FZ$84,2+$A16)</f>
        <v>3.5578380851827189</v>
      </c>
      <c r="K16" s="128"/>
      <c r="M16" s="82">
        <f t="shared" si="0"/>
        <v>125.17504857032269</v>
      </c>
      <c r="N16" s="113" t="str">
        <f>'Data 3 Table'!AJ85</f>
        <v>Victorian Dept. Education and Training, 2022 (update undetermined)</v>
      </c>
      <c r="O16" s="114"/>
      <c r="P16" s="114"/>
    </row>
    <row r="17" spans="1:17" ht="22.95" customHeight="1">
      <c r="A17" s="10">
        <v>35</v>
      </c>
      <c r="B17" s="120" t="str">
        <f>'Data 3 Table'!AK3</f>
        <v>Per cent of  20-24 year olds who left school before completing year 11, 2021</v>
      </c>
      <c r="C17" s="120"/>
      <c r="D17" s="120"/>
      <c r="E17" s="120"/>
      <c r="F17" s="120"/>
      <c r="G17" s="126">
        <f>VLOOKUP($H$11,'Data 3 Table'!$A$4:$FZ$84,2+$A17)</f>
        <v>8.1360390830514842</v>
      </c>
      <c r="H17" s="126"/>
      <c r="I17" s="11"/>
      <c r="J17" s="126">
        <f>VLOOKUP($J$11,'Data 3 Table'!$A$4:$FZ$84,2+$A17)</f>
        <v>6.3273493484426542</v>
      </c>
      <c r="K17" s="126"/>
      <c r="M17" s="81">
        <f t="shared" si="0"/>
        <v>28.5852674636023</v>
      </c>
      <c r="N17" s="113" t="str">
        <f>'Data 3 Table'!AK85</f>
        <v>Census 2021 (update 2026)</v>
      </c>
      <c r="O17" s="114"/>
      <c r="P17" s="114"/>
      <c r="Q17" s="5"/>
    </row>
    <row r="18" spans="1:17" ht="22.95" customHeight="1">
      <c r="A18" s="10">
        <v>36</v>
      </c>
      <c r="B18" s="130" t="str">
        <f>'Data 3 Table'!AL3</f>
        <v>Per cent of persons 15+ who had left school before finishing yr. 11, 2021</v>
      </c>
      <c r="C18" s="119"/>
      <c r="D18" s="119"/>
      <c r="E18" s="119"/>
      <c r="F18" s="119"/>
      <c r="G18" s="121">
        <f>VLOOKUP($H$11,'Data 3 Table'!$A$4:$FZ$84,2+$A18)</f>
        <v>30.634307867581366</v>
      </c>
      <c r="H18" s="121"/>
      <c r="I18" s="11"/>
      <c r="J18" s="128">
        <f>VLOOKUP($J$11,'Data 3 Table'!$A$4:$FZ$84,2+$A18)</f>
        <v>21.084410893318612</v>
      </c>
      <c r="K18" s="128"/>
      <c r="M18" s="82">
        <f t="shared" si="0"/>
        <v>45.293639089954361</v>
      </c>
      <c r="N18" s="113" t="str">
        <f>'Data 3 Table'!AL85</f>
        <v>Census 2021 (update 2026)</v>
      </c>
      <c r="O18" s="114"/>
      <c r="P18" s="114"/>
    </row>
    <row r="19" spans="1:17" ht="22.95" customHeight="1">
      <c r="A19" s="10">
        <v>37</v>
      </c>
      <c r="B19" s="120" t="str">
        <f>'Data 3 Table'!AM3</f>
        <v>Per cent 20-24 year olds not in paid employment or enrolled in formal education, 2021</v>
      </c>
      <c r="C19" s="120"/>
      <c r="D19" s="120"/>
      <c r="E19" s="120"/>
      <c r="F19" s="120"/>
      <c r="G19" s="126">
        <f>VLOOKUP($H$11,'Data 3 Table'!$A$4:$FZ$84,2+$A19)</f>
        <v>13.187019320952917</v>
      </c>
      <c r="H19" s="126"/>
      <c r="I19" s="11"/>
      <c r="J19" s="126">
        <f>VLOOKUP($J$11,'Data 3 Table'!$A$4:$FZ$84,2+$A19)</f>
        <v>9.4889317053000841</v>
      </c>
      <c r="K19" s="126"/>
      <c r="M19" s="81">
        <f t="shared" si="0"/>
        <v>38.972644450452201</v>
      </c>
      <c r="N19" s="113" t="str">
        <f>'Data 3 Table'!AM85</f>
        <v>Census 2021 (update 2026)</v>
      </c>
      <c r="O19" s="114"/>
      <c r="P19" s="114"/>
    </row>
    <row r="20" spans="1:17" ht="22.95" customHeight="1">
      <c r="A20" s="10">
        <v>38</v>
      </c>
      <c r="B20" s="130" t="str">
        <f>'Data 3 Table'!AN3</f>
        <v>Per cent of 20-24 year-olds in tertiary education, 2021</v>
      </c>
      <c r="C20" s="130"/>
      <c r="D20" s="130"/>
      <c r="E20" s="130"/>
      <c r="F20" s="130"/>
      <c r="G20" s="121">
        <f>VLOOKUP($H$11,'Data 3 Table'!$A$4:$FZ$84,2+$A20)</f>
        <v>47.088418894996735</v>
      </c>
      <c r="H20" s="121"/>
      <c r="I20" s="11"/>
      <c r="J20" s="128">
        <f>VLOOKUP($J$11,'Data 3 Table'!$A$4:$FZ$84,2+$A20)</f>
        <v>39.926821054420017</v>
      </c>
      <c r="K20" s="128"/>
      <c r="M20" s="82">
        <f t="shared" si="0"/>
        <v>17.936809521638359</v>
      </c>
      <c r="N20" s="113" t="str">
        <f>'Data 3 Table'!AN85</f>
        <v>Census 2021 (update 2026)</v>
      </c>
      <c r="O20" s="114"/>
      <c r="P20" s="114"/>
    </row>
    <row r="21" spans="1:17" ht="22.95" customHeight="1">
      <c r="A21" s="10">
        <v>39</v>
      </c>
      <c r="B21" s="120" t="str">
        <f>'Data 3 Table'!AO3</f>
        <v>Per cent of 25-44 year-olds who hold a degree, 2021</v>
      </c>
      <c r="C21" s="120"/>
      <c r="D21" s="120"/>
      <c r="E21" s="120"/>
      <c r="F21" s="120"/>
      <c r="G21" s="126">
        <f>VLOOKUP($H$11,'Data 3 Table'!$A$4:$FZ$84,2+$A21)</f>
        <v>36.871160372900285</v>
      </c>
      <c r="H21" s="126"/>
      <c r="I21" s="11"/>
      <c r="J21" s="126">
        <f>VLOOKUP($J$11,'Data 3 Table'!$A$4:$FZ$84,2+$A21)</f>
        <v>49.481801722251561</v>
      </c>
      <c r="K21" s="126"/>
      <c r="M21" s="81">
        <f t="shared" si="0"/>
        <v>-25.485412637431054</v>
      </c>
      <c r="N21" s="143" t="str">
        <f>'Data 3 Table'!AO85</f>
        <v>Census 2021 (update 2026)</v>
      </c>
      <c r="O21" s="115"/>
      <c r="P21" s="115"/>
    </row>
    <row r="22" spans="1:17" ht="22.95" customHeight="1">
      <c r="A22" s="10">
        <v>40</v>
      </c>
      <c r="B22" s="116">
        <f>'Data 3 Table'!AP3</f>
        <v>0</v>
      </c>
      <c r="C22" s="116"/>
      <c r="D22" s="116"/>
      <c r="E22" s="116"/>
      <c r="F22" s="116"/>
      <c r="G22" s="118">
        <f>VLOOKUP($H$11,'Data 3 Table'!$A$4:$FZ$84,2+$A22)</f>
        <v>0</v>
      </c>
      <c r="H22" s="118"/>
      <c r="I22" s="80"/>
      <c r="J22" s="118">
        <f>VLOOKUP($J$11,'Data 3 Table'!$A$4:$FZ$84,2+$A22)</f>
        <v>0</v>
      </c>
      <c r="K22" s="118"/>
      <c r="M22" s="27" t="e">
        <f t="shared" si="0"/>
        <v>#DIV/0!</v>
      </c>
      <c r="N22" s="143"/>
      <c r="O22" s="115"/>
      <c r="P22" s="115"/>
    </row>
    <row r="23" spans="1:17" ht="20.25" customHeight="1">
      <c r="P23" s="20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13:F13"/>
    <mergeCell ref="G13:H13"/>
    <mergeCell ref="J13:K13"/>
    <mergeCell ref="N13:P13"/>
    <mergeCell ref="B14:F14"/>
    <mergeCell ref="G14:H14"/>
    <mergeCell ref="J14:K14"/>
    <mergeCell ref="N14:P14"/>
    <mergeCell ref="B7:N7"/>
    <mergeCell ref="O12:P12"/>
    <mergeCell ref="M8:N12"/>
    <mergeCell ref="B12:F12"/>
    <mergeCell ref="G12:H12"/>
    <mergeCell ref="J12:K12"/>
    <mergeCell ref="G15:H15"/>
    <mergeCell ref="J15:K15"/>
    <mergeCell ref="N15:P15"/>
    <mergeCell ref="B16:F16"/>
    <mergeCell ref="G16:H16"/>
    <mergeCell ref="J16:K16"/>
    <mergeCell ref="N16:P16"/>
    <mergeCell ref="B15:F15"/>
    <mergeCell ref="B17:F17"/>
    <mergeCell ref="G17:H17"/>
    <mergeCell ref="J17:K17"/>
    <mergeCell ref="N17:P17"/>
    <mergeCell ref="B18:F18"/>
    <mergeCell ref="G18:H18"/>
    <mergeCell ref="J18:K18"/>
    <mergeCell ref="N18:P18"/>
    <mergeCell ref="B19:F19"/>
    <mergeCell ref="G19:H19"/>
    <mergeCell ref="J19:K19"/>
    <mergeCell ref="N19:P19"/>
    <mergeCell ref="B20:F20"/>
    <mergeCell ref="G20:H20"/>
    <mergeCell ref="J20:K20"/>
    <mergeCell ref="N20:P20"/>
    <mergeCell ref="B21:F21"/>
    <mergeCell ref="J21:K21"/>
    <mergeCell ref="N21:P21"/>
    <mergeCell ref="B22:F22"/>
    <mergeCell ref="G22:H22"/>
    <mergeCell ref="J22:K22"/>
    <mergeCell ref="N22:P22"/>
    <mergeCell ref="G21:H21"/>
  </mergeCells>
  <conditionalFormatting sqref="B12">
    <cfRule type="expression" dxfId="34" priority="7" stopIfTrue="1">
      <formula>K11=2</formula>
    </cfRule>
  </conditionalFormatting>
  <conditionalFormatting sqref="C12:F12">
    <cfRule type="expression" dxfId="33" priority="6" stopIfTrue="1">
      <formula>K8=2</formula>
    </cfRule>
  </conditionalFormatting>
  <pageMargins left="5.5118110236220472" right="0.39370078740157483" top="0.39370078740157483" bottom="0.39370078740157483" header="0.39370078740157483" footer="0.31496062992125984"/>
  <pageSetup paperSize="9" scale="5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E9587-6D62-4BA2-BD50-E613048B07E5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N13" sqref="N13:P20"/>
      <selection pane="topRight" activeCell="N13" sqref="N13:P20"/>
      <selection pane="bottomLeft" activeCell="N13" sqref="N13:P20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4" t="s">
        <v>247</v>
      </c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7">
      <c r="C8" s="3"/>
      <c r="G8" s="8"/>
      <c r="H8" s="8"/>
      <c r="I8" s="8"/>
      <c r="K8" s="8"/>
      <c r="L8" s="8"/>
      <c r="M8" s="122" t="str">
        <f>IF(Employment!$K$11=1,CONCATENATE(G12,": per cent higher or lower than ",J12),"")</f>
        <v xml:space="preserve">Greater Dandenong : per cent higher or lower than Greater Melbourne </v>
      </c>
      <c r="N8" s="122"/>
    </row>
    <row r="9" spans="1:17" ht="3" customHeight="1">
      <c r="G9" s="8"/>
      <c r="H9" s="8"/>
      <c r="I9" s="8"/>
      <c r="J9" s="8"/>
      <c r="K9" s="8"/>
      <c r="L9" s="8"/>
      <c r="M9" s="122"/>
      <c r="N9" s="122"/>
    </row>
    <row r="10" spans="1:17" ht="3" customHeight="1">
      <c r="G10" s="13"/>
      <c r="H10" s="8"/>
      <c r="I10" s="8"/>
      <c r="J10" s="7"/>
      <c r="K10" s="7"/>
      <c r="L10" s="8"/>
      <c r="M10" s="122"/>
      <c r="N10" s="122"/>
    </row>
    <row r="11" spans="1:17" ht="15" customHeight="1">
      <c r="A11" s="3"/>
      <c r="G11" s="28"/>
      <c r="H11" s="87">
        <f>Community!H11</f>
        <v>26</v>
      </c>
      <c r="I11" s="8"/>
      <c r="J11" s="87">
        <f>Community!J11</f>
        <v>80</v>
      </c>
      <c r="K11" s="12">
        <v>1</v>
      </c>
      <c r="L11" s="8"/>
      <c r="M11" s="122"/>
      <c r="N11" s="122"/>
    </row>
    <row r="12" spans="1:17" ht="16.5" customHeight="1">
      <c r="B12" s="124" t="str">
        <f>IF(Employment!K11=2,"A high standardized score represents a more favorable outcome","")</f>
        <v/>
      </c>
      <c r="C12" s="124"/>
      <c r="D12" s="124"/>
      <c r="E12" s="124"/>
      <c r="F12" s="124"/>
      <c r="G12" s="123" t="str">
        <f>INDEX('Data 3 Table'!B4:B84,H11)</f>
        <v xml:space="preserve">Greater Dandenong </v>
      </c>
      <c r="H12" s="123"/>
      <c r="I12" s="4"/>
      <c r="J12" s="123" t="str">
        <f>INDEX('Data 3 Table'!B4:B84,J11)</f>
        <v xml:space="preserve">Greater Melbourne </v>
      </c>
      <c r="K12" s="123"/>
      <c r="M12" s="122"/>
      <c r="N12" s="122"/>
      <c r="O12" s="125" t="s">
        <v>258</v>
      </c>
      <c r="P12" s="125"/>
      <c r="Q12" s="78"/>
    </row>
    <row r="13" spans="1:17" ht="22.95" customHeight="1">
      <c r="A13" s="10">
        <v>41</v>
      </c>
      <c r="B13" s="120" t="str">
        <f>'Data 3 Table'!AQ3</f>
        <v>Per cent 20-24 year olds not in paid employment or enrolled in formal education, 2021</v>
      </c>
      <c r="C13" s="120"/>
      <c r="D13" s="120"/>
      <c r="E13" s="120"/>
      <c r="F13" s="120"/>
      <c r="G13" s="126">
        <f>VLOOKUP($H$11,'Data 3 Table'!$A$4:$FZ$84,2+$A13)</f>
        <v>13.187019320952917</v>
      </c>
      <c r="H13" s="126"/>
      <c r="I13" s="11"/>
      <c r="J13" s="126">
        <f>VLOOKUP($J$11,'Data 3 Table'!$A$4:$FZ$84,2+$A13)</f>
        <v>9.4889317053000841</v>
      </c>
      <c r="K13" s="126"/>
      <c r="M13" s="81">
        <f t="shared" ref="M13:M22" si="0">(G13-J13)/J13*100</f>
        <v>38.972644450452201</v>
      </c>
      <c r="N13" s="114" t="str">
        <f>'Data 3 Table'!AQ85</f>
        <v>Census 2021 (update 2026)</v>
      </c>
      <c r="O13" s="114"/>
      <c r="P13" s="114"/>
      <c r="Q13" s="5"/>
    </row>
    <row r="14" spans="1:17" ht="22.95" customHeight="1">
      <c r="A14" s="10">
        <v>42</v>
      </c>
      <c r="B14" s="119" t="str">
        <f>'Data 3 Table'!AR3</f>
        <v>Unemployment rate, persons 15+, June 2024</v>
      </c>
      <c r="C14" s="119"/>
      <c r="D14" s="119"/>
      <c r="E14" s="119"/>
      <c r="F14" s="119"/>
      <c r="G14" s="121">
        <f>VLOOKUP($H$11,'Data 3 Table'!$A$4:$FZ$84,2+$A14)</f>
        <v>6.4</v>
      </c>
      <c r="H14" s="121"/>
      <c r="I14" s="11"/>
      <c r="J14" s="128">
        <f>VLOOKUP($J$11,'Data 3 Table'!$A$4:$FZ$84,2+$A14)</f>
        <v>4.2</v>
      </c>
      <c r="K14" s="128"/>
      <c r="M14" s="82">
        <f t="shared" si="0"/>
        <v>52.380952380952387</v>
      </c>
      <c r="N14" s="113" t="str">
        <f>'Data 3 Table'!AR85</f>
        <v>Federal Dept.. Employment and Workplace Relations, 2024 (update 2025)</v>
      </c>
      <c r="O14" s="114"/>
      <c r="P14" s="114"/>
      <c r="Q14" s="5"/>
    </row>
    <row r="15" spans="1:17" ht="22.95" customHeight="1">
      <c r="A15" s="10">
        <v>43</v>
      </c>
      <c r="B15" s="120" t="str">
        <f>'Data 3 Table'!AS3</f>
        <v>Managers and professionals as a percentage of employed residents, 2021</v>
      </c>
      <c r="C15" s="120"/>
      <c r="D15" s="120"/>
      <c r="E15" s="120"/>
      <c r="F15" s="120"/>
      <c r="G15" s="126">
        <f>VLOOKUP($H$11,'Data 3 Table'!$A$4:$FZ$84,2+$A15)</f>
        <v>24.532173965918247</v>
      </c>
      <c r="H15" s="126"/>
      <c r="I15" s="11"/>
      <c r="J15" s="126">
        <f>VLOOKUP($J$11,'Data 3 Table'!$A$4:$FZ$84,2+$A15)</f>
        <v>43.220340495897851</v>
      </c>
      <c r="K15" s="126"/>
      <c r="M15" s="81">
        <f t="shared" si="0"/>
        <v>-43.239285751932805</v>
      </c>
      <c r="N15" s="113" t="str">
        <f>'Data 3 Table'!AS85</f>
        <v>Census 2021 (update 2026)</v>
      </c>
      <c r="O15" s="114"/>
      <c r="P15" s="114"/>
      <c r="Q15" s="5"/>
    </row>
    <row r="16" spans="1:17" ht="22.95" customHeight="1">
      <c r="A16" s="10">
        <v>44</v>
      </c>
      <c r="B16" s="119" t="str">
        <f>'Data 3 Table'!AT3</f>
        <v>Salespersons, machinery operators and labourers as a percentage of employed residents, 2021</v>
      </c>
      <c r="C16" s="119"/>
      <c r="D16" s="119"/>
      <c r="E16" s="119"/>
      <c r="F16" s="119"/>
      <c r="G16" s="121">
        <f>VLOOKUP($H$11,'Data 3 Table'!$A$4:$FZ$84,2+$A16)</f>
        <v>37.861982133221417</v>
      </c>
      <c r="H16" s="121"/>
      <c r="I16" s="11"/>
      <c r="J16" s="128">
        <f>VLOOKUP($J$11,'Data 3 Table'!$A$4:$FZ$84,2+$A16)</f>
        <v>22.135290971195602</v>
      </c>
      <c r="K16" s="128"/>
      <c r="M16" s="82">
        <f t="shared" si="0"/>
        <v>71.048043517886342</v>
      </c>
      <c r="N16" s="113" t="str">
        <f>'Data 3 Table'!AT85</f>
        <v>Census 2021 (update 2026)</v>
      </c>
      <c r="O16" s="114"/>
      <c r="P16" s="114"/>
    </row>
    <row r="17" spans="1:17" ht="22.95" customHeight="1">
      <c r="A17" s="10">
        <v>45</v>
      </c>
      <c r="B17" s="120" t="str">
        <f>'Data 3 Table'!AU3</f>
        <v>Per cent of two-parent families with no parent in paid work, 2021</v>
      </c>
      <c r="C17" s="120"/>
      <c r="D17" s="120"/>
      <c r="E17" s="120"/>
      <c r="F17" s="120"/>
      <c r="G17" s="126">
        <f>VLOOKUP($H$11,'Data 3 Table'!$A$4:$FZ$84,2+$A17)</f>
        <v>17.121865516690622</v>
      </c>
      <c r="H17" s="126"/>
      <c r="I17" s="11"/>
      <c r="J17" s="126">
        <f>VLOOKUP($J$11,'Data 3 Table'!$A$4:$FZ$84,2+$A17)</f>
        <v>8.4970204700647898</v>
      </c>
      <c r="K17" s="126"/>
      <c r="M17" s="81">
        <f t="shared" si="0"/>
        <v>101.50434587054806</v>
      </c>
      <c r="N17" s="113" t="str">
        <f>'Data 3 Table'!AU85</f>
        <v>Census 2021 (update 2026)</v>
      </c>
      <c r="O17" s="114"/>
      <c r="P17" s="114"/>
      <c r="Q17" s="5"/>
    </row>
    <row r="18" spans="1:17" ht="22.95" customHeight="1">
      <c r="A18" s="10">
        <v>46</v>
      </c>
      <c r="B18" s="116">
        <f>'Data 3 Table'!AV3</f>
        <v>0</v>
      </c>
      <c r="C18" s="117"/>
      <c r="D18" s="117"/>
      <c r="E18" s="117"/>
      <c r="F18" s="117"/>
      <c r="G18" s="118">
        <f>VLOOKUP($H$11,'Data 3 Table'!$A$4:$FZ$84,2+$A18)</f>
        <v>0</v>
      </c>
      <c r="H18" s="118"/>
      <c r="I18" s="80"/>
      <c r="J18" s="118">
        <f>VLOOKUP($J$11,'Data 3 Table'!$A$4:$FZ$84,2+$A18)</f>
        <v>0</v>
      </c>
      <c r="K18" s="118"/>
      <c r="M18" s="27" t="e">
        <f t="shared" si="0"/>
        <v>#DIV/0!</v>
      </c>
      <c r="N18" s="114"/>
      <c r="O18" s="114"/>
      <c r="P18" s="114"/>
    </row>
    <row r="19" spans="1:17" ht="22.95" customHeight="1">
      <c r="A19" s="10">
        <v>47</v>
      </c>
      <c r="B19" s="117">
        <f>'Data 3 Table'!AW3</f>
        <v>0</v>
      </c>
      <c r="C19" s="117"/>
      <c r="D19" s="117"/>
      <c r="E19" s="117"/>
      <c r="F19" s="117"/>
      <c r="G19" s="118">
        <f>VLOOKUP($H$11,'Data 3 Table'!$A$4:$FZ$84,2+$A19)</f>
        <v>0</v>
      </c>
      <c r="H19" s="118"/>
      <c r="I19" s="80"/>
      <c r="J19" s="118">
        <f>VLOOKUP($J$11,'Data 3 Table'!$A$4:$FZ$84,2+$A19)</f>
        <v>0</v>
      </c>
      <c r="K19" s="118"/>
      <c r="M19" s="27" t="e">
        <f t="shared" si="0"/>
        <v>#DIV/0!</v>
      </c>
      <c r="N19" s="114"/>
      <c r="O19" s="114"/>
      <c r="P19" s="114"/>
    </row>
    <row r="20" spans="1:17" ht="22.95" customHeight="1">
      <c r="A20" s="10">
        <v>48</v>
      </c>
      <c r="B20" s="116">
        <f>'Data 3 Table'!AX3</f>
        <v>0</v>
      </c>
      <c r="C20" s="116"/>
      <c r="D20" s="116"/>
      <c r="E20" s="116"/>
      <c r="F20" s="116"/>
      <c r="G20" s="118">
        <f>VLOOKUP($H$11,'Data 3 Table'!$A$4:$FZ$84,2+$A20)</f>
        <v>0</v>
      </c>
      <c r="H20" s="118"/>
      <c r="I20" s="80"/>
      <c r="J20" s="118">
        <f>VLOOKUP($J$11,'Data 3 Table'!$A$4:$FZ$84,2+$A20)</f>
        <v>0</v>
      </c>
      <c r="K20" s="118"/>
      <c r="M20" s="27" t="e">
        <f t="shared" si="0"/>
        <v>#DIV/0!</v>
      </c>
      <c r="N20" s="114"/>
      <c r="O20" s="114"/>
      <c r="P20" s="114"/>
    </row>
    <row r="21" spans="1:17" ht="22.95" customHeight="1">
      <c r="A21" s="10">
        <v>49</v>
      </c>
      <c r="B21" s="117">
        <f>'Data 3 Table'!AY3</f>
        <v>0</v>
      </c>
      <c r="C21" s="117"/>
      <c r="D21" s="117"/>
      <c r="E21" s="117"/>
      <c r="F21" s="117"/>
      <c r="G21" s="118">
        <f>VLOOKUP($H$11,'Data 3 Table'!$A$4:$FZ$84,2+$A21)</f>
        <v>0</v>
      </c>
      <c r="H21" s="118"/>
      <c r="I21" s="80"/>
      <c r="J21" s="118">
        <f>VLOOKUP($J$11,'Data 3 Table'!$A$4:$FZ$84,2+$A21)</f>
        <v>0</v>
      </c>
      <c r="K21" s="118"/>
      <c r="M21" s="27" t="e">
        <f t="shared" si="0"/>
        <v>#DIV/0!</v>
      </c>
      <c r="N21" s="115"/>
      <c r="O21" s="115"/>
      <c r="P21" s="115"/>
    </row>
    <row r="22" spans="1:17" ht="22.95" customHeight="1">
      <c r="A22" s="10">
        <v>50</v>
      </c>
      <c r="B22" s="116">
        <f>'Data 3 Table'!AZ3</f>
        <v>0</v>
      </c>
      <c r="C22" s="116"/>
      <c r="D22" s="116"/>
      <c r="E22" s="116"/>
      <c r="F22" s="116"/>
      <c r="G22" s="118">
        <f>VLOOKUP($H$11,'Data 3 Table'!$A$4:$FZ$84,2+$A22)</f>
        <v>0</v>
      </c>
      <c r="H22" s="118"/>
      <c r="I22" s="80"/>
      <c r="J22" s="118">
        <f>VLOOKUP($J$11,'Data 3 Table'!$A$4:$FZ$84,2+$A22)</f>
        <v>0</v>
      </c>
      <c r="K22" s="118"/>
      <c r="M22" s="27" t="e">
        <f t="shared" si="0"/>
        <v>#DIV/0!</v>
      </c>
      <c r="N22" s="115"/>
      <c r="O22" s="115"/>
      <c r="P22" s="115"/>
    </row>
    <row r="23" spans="1:17" ht="20.25" customHeight="1">
      <c r="P23" s="20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13:F13"/>
    <mergeCell ref="G13:H13"/>
    <mergeCell ref="J13:K13"/>
    <mergeCell ref="N13:P13"/>
    <mergeCell ref="B14:F14"/>
    <mergeCell ref="G14:H14"/>
    <mergeCell ref="J14:K14"/>
    <mergeCell ref="N14:P14"/>
    <mergeCell ref="B7:N7"/>
    <mergeCell ref="O12:P12"/>
    <mergeCell ref="M8:N12"/>
    <mergeCell ref="B12:F12"/>
    <mergeCell ref="G12:H12"/>
    <mergeCell ref="J12:K12"/>
    <mergeCell ref="G15:H15"/>
    <mergeCell ref="J15:K15"/>
    <mergeCell ref="N15:P15"/>
    <mergeCell ref="B16:F16"/>
    <mergeCell ref="G16:H16"/>
    <mergeCell ref="J16:K16"/>
    <mergeCell ref="N16:P16"/>
    <mergeCell ref="B15:F15"/>
    <mergeCell ref="B17:F17"/>
    <mergeCell ref="G17:H17"/>
    <mergeCell ref="J17:K17"/>
    <mergeCell ref="N17:P17"/>
    <mergeCell ref="B18:F18"/>
    <mergeCell ref="G18:H18"/>
    <mergeCell ref="J18:K18"/>
    <mergeCell ref="N18:P18"/>
    <mergeCell ref="B19:F19"/>
    <mergeCell ref="G19:H19"/>
    <mergeCell ref="J19:K19"/>
    <mergeCell ref="N19:P19"/>
    <mergeCell ref="B20:F20"/>
    <mergeCell ref="G20:H20"/>
    <mergeCell ref="J20:K20"/>
    <mergeCell ref="N20:P20"/>
    <mergeCell ref="B21:F21"/>
    <mergeCell ref="J21:K21"/>
    <mergeCell ref="N21:P21"/>
    <mergeCell ref="B22:F22"/>
    <mergeCell ref="G22:H22"/>
    <mergeCell ref="J22:K22"/>
    <mergeCell ref="N22:P22"/>
    <mergeCell ref="G21:H21"/>
  </mergeCells>
  <conditionalFormatting sqref="B12">
    <cfRule type="expression" dxfId="32" priority="7" stopIfTrue="1">
      <formula>K11=2</formula>
    </cfRule>
  </conditionalFormatting>
  <conditionalFormatting sqref="C12:F12">
    <cfRule type="expression" dxfId="31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8DE39-99ED-48EE-A4F7-9FD939638E8C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O12" sqref="O12:P12"/>
      <selection pane="topRight" activeCell="O12" sqref="O12:P12"/>
      <selection pane="bottomLeft" activeCell="O12" sqref="O12:P1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4" t="s">
        <v>248</v>
      </c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7">
      <c r="C8" s="3"/>
      <c r="G8" s="8"/>
      <c r="H8" s="8"/>
      <c r="I8" s="8"/>
      <c r="K8" s="8"/>
      <c r="L8" s="8"/>
      <c r="M8" s="122" t="str">
        <f>IF(Finance!$K$11=1,CONCATENATE(G12,": per cent higher or lower than ",J12),"")</f>
        <v xml:space="preserve">Greater Dandenong : per cent higher or lower than Greater Melbourne </v>
      </c>
      <c r="N8" s="122"/>
    </row>
    <row r="9" spans="1:17" ht="3" customHeight="1">
      <c r="G9" s="8"/>
      <c r="H9" s="8"/>
      <c r="I9" s="8"/>
      <c r="J9" s="8"/>
      <c r="K9" s="8"/>
      <c r="L9" s="8"/>
      <c r="M9" s="122"/>
      <c r="N9" s="122"/>
    </row>
    <row r="10" spans="1:17" ht="3" customHeight="1">
      <c r="G10" s="13"/>
      <c r="H10" s="8"/>
      <c r="I10" s="8"/>
      <c r="J10" s="7"/>
      <c r="K10" s="7"/>
      <c r="L10" s="8"/>
      <c r="M10" s="122"/>
      <c r="N10" s="122"/>
    </row>
    <row r="11" spans="1:17" ht="15" customHeight="1">
      <c r="A11" s="3"/>
      <c r="G11" s="28"/>
      <c r="H11" s="87">
        <f>Community!H11</f>
        <v>26</v>
      </c>
      <c r="I11" s="8"/>
      <c r="J11" s="87">
        <f>Community!J11</f>
        <v>80</v>
      </c>
      <c r="K11" s="12">
        <v>1</v>
      </c>
      <c r="L11" s="8"/>
      <c r="M11" s="122"/>
      <c r="N11" s="122"/>
    </row>
    <row r="12" spans="1:17" ht="16.5" customHeight="1">
      <c r="B12" s="124" t="str">
        <f>IF(Finance!K11=2,"A high standardized score represents a more favorable outcome","")</f>
        <v/>
      </c>
      <c r="C12" s="124"/>
      <c r="D12" s="124"/>
      <c r="E12" s="124"/>
      <c r="F12" s="124"/>
      <c r="G12" s="123" t="str">
        <f>INDEX('Data 3 Table'!B4:B84,H11)</f>
        <v xml:space="preserve">Greater Dandenong </v>
      </c>
      <c r="H12" s="123"/>
      <c r="I12" s="4"/>
      <c r="J12" s="123" t="str">
        <f>INDEX('Data 3 Table'!B4:B84,J11)</f>
        <v xml:space="preserve">Greater Melbourne </v>
      </c>
      <c r="K12" s="123"/>
      <c r="M12" s="122"/>
      <c r="N12" s="122"/>
      <c r="O12" s="125" t="s">
        <v>258</v>
      </c>
      <c r="P12" s="125"/>
      <c r="Q12" s="78"/>
    </row>
    <row r="13" spans="1:17" ht="22.95" customHeight="1">
      <c r="A13" s="10">
        <v>51</v>
      </c>
      <c r="B13" s="120" t="str">
        <f>'Data 3 Table'!BA3</f>
        <v>Median weekly gross individual income, persons 15+, 2021</v>
      </c>
      <c r="C13" s="120"/>
      <c r="D13" s="120"/>
      <c r="E13" s="120"/>
      <c r="F13" s="120"/>
      <c r="G13" s="144">
        <f>VLOOKUP($H$11,'Data 3 Table'!$A$4:$FZ$84,2+$A13)</f>
        <v>618.54838709677415</v>
      </c>
      <c r="H13" s="144"/>
      <c r="I13" s="11"/>
      <c r="J13" s="144">
        <f>VLOOKUP($J$11,'Data 3 Table'!$A$4:$FZ$84,2+$A13)</f>
        <v>841.00932862453988</v>
      </c>
      <c r="K13" s="144"/>
      <c r="M13" s="81">
        <f t="shared" ref="M13:M22" si="0">(G13-J13)/J13*100</f>
        <v>-26.451661587582837</v>
      </c>
      <c r="N13" s="114" t="str">
        <f>'Data 3 Table'!BA85</f>
        <v>Census 2021 (update 2026)</v>
      </c>
      <c r="O13" s="114"/>
      <c r="P13" s="114"/>
      <c r="Q13" s="5"/>
    </row>
    <row r="14" spans="1:17" ht="22.95" customHeight="1">
      <c r="A14" s="10">
        <v>52</v>
      </c>
      <c r="B14" s="119" t="str">
        <f>'Data 3 Table'!BB3</f>
        <v>Female median individual weekly gross income, persons 15+, 2021</v>
      </c>
      <c r="C14" s="119"/>
      <c r="D14" s="119"/>
      <c r="E14" s="119"/>
      <c r="F14" s="119"/>
      <c r="G14" s="132">
        <f>VLOOKUP($H$11,'Data 3 Table'!$A$4:$FZ$84,2+$A14)</f>
        <v>481.97465072735127</v>
      </c>
      <c r="H14" s="132"/>
      <c r="I14" s="11"/>
      <c r="J14" s="133">
        <f>VLOOKUP($J$11,'Data 3 Table'!$A$4:$FZ$84,2+$A14)</f>
        <v>684.39828816541149</v>
      </c>
      <c r="K14" s="133"/>
      <c r="M14" s="82">
        <f t="shared" si="0"/>
        <v>-29.576876643083693</v>
      </c>
      <c r="N14" s="113" t="str">
        <f>'Data 3 Table'!BB85</f>
        <v>Census 2021 (update 2026)</v>
      </c>
      <c r="O14" s="114"/>
      <c r="P14" s="114"/>
      <c r="Q14" s="5"/>
    </row>
    <row r="15" spans="1:17" ht="22.95" customHeight="1">
      <c r="A15" s="10">
        <v>53</v>
      </c>
      <c r="B15" s="120" t="str">
        <f>'Data 3 Table'!BC3</f>
        <v>Male median individual weekly gross income, persons 15+, 2021</v>
      </c>
      <c r="C15" s="120"/>
      <c r="D15" s="120"/>
      <c r="E15" s="120"/>
      <c r="F15" s="120"/>
      <c r="G15" s="144">
        <f>VLOOKUP($H$11,'Data 3 Table'!$A$4:$FZ$84,2+$A15)</f>
        <v>789.8925487045592</v>
      </c>
      <c r="H15" s="144"/>
      <c r="I15" s="11"/>
      <c r="J15" s="144">
        <f>VLOOKUP($J$11,'Data 3 Table'!$A$4:$FZ$84,2+$A15)</f>
        <v>1034.5324089594769</v>
      </c>
      <c r="K15" s="144"/>
      <c r="M15" s="81">
        <f t="shared" si="0"/>
        <v>-23.647384860661276</v>
      </c>
      <c r="N15" s="113" t="str">
        <f>'Data 3 Table'!BC85</f>
        <v>Census 2021 (update 2026)</v>
      </c>
      <c r="O15" s="114"/>
      <c r="P15" s="114"/>
      <c r="Q15" s="5"/>
    </row>
    <row r="16" spans="1:17" ht="22.95" customHeight="1">
      <c r="A16" s="10">
        <v>54</v>
      </c>
      <c r="B16" s="119" t="str">
        <f>'Data 3 Table'!BD3</f>
        <v>Average electronic gambling machine losses per adult, 2023/24</v>
      </c>
      <c r="C16" s="119"/>
      <c r="D16" s="119"/>
      <c r="E16" s="119"/>
      <c r="F16" s="119"/>
      <c r="G16" s="132">
        <f>VLOOKUP($H$11,'Data 3 Table'!$A$4:$FZ$84,2+$A16)</f>
        <v>1089.4819760455937</v>
      </c>
      <c r="H16" s="132"/>
      <c r="I16" s="11"/>
      <c r="J16" s="133">
        <f>VLOOKUP($J$11,'Data 3 Table'!$A$4:$FZ$84,2+$A16)</f>
        <v>596</v>
      </c>
      <c r="K16" s="133"/>
      <c r="M16" s="82">
        <f t="shared" si="0"/>
        <v>82.798989269394923</v>
      </c>
      <c r="N16" s="113" t="str">
        <f>'Data 3 Table'!BD85</f>
        <v>Victorian Gambling and Casino Control Commission, 2024 (update 2025)</v>
      </c>
      <c r="O16" s="114"/>
      <c r="P16" s="114"/>
    </row>
    <row r="17" spans="1:17" ht="22.95" customHeight="1">
      <c r="A17" s="10">
        <v>55</v>
      </c>
      <c r="B17" s="120" t="str">
        <f>'Data 3 Table'!BE3</f>
        <v>SEIFA Index of Relative Socio-economic Disadvantage, 2021</v>
      </c>
      <c r="C17" s="120"/>
      <c r="D17" s="120"/>
      <c r="E17" s="120"/>
      <c r="F17" s="120"/>
      <c r="G17" s="127">
        <f>VLOOKUP($H$11,'Data 3 Table'!$A$4:$FZ$84,2+$A17)</f>
        <v>887</v>
      </c>
      <c r="H17" s="127"/>
      <c r="I17" s="11"/>
      <c r="J17" s="127">
        <f>VLOOKUP($J$11,'Data 3 Table'!$A$4:$FZ$84,2+$A17)</f>
        <v>1017</v>
      </c>
      <c r="K17" s="127"/>
      <c r="M17" s="81">
        <f t="shared" si="0"/>
        <v>-12.782694198623402</v>
      </c>
      <c r="N17" s="113" t="str">
        <f>'Data 3 Table'!BE85</f>
        <v>Census 2021 (update 2026)</v>
      </c>
      <c r="O17" s="114"/>
      <c r="P17" s="114"/>
      <c r="Q17" s="5"/>
    </row>
    <row r="18" spans="1:17" ht="22.95" customHeight="1">
      <c r="A18" s="10">
        <v>56</v>
      </c>
      <c r="B18" s="130" t="str">
        <f>'Data 3 Table'!BF3</f>
        <v>Per cent of weekly individual incomes below $250 persons aged 35-44, 2021</v>
      </c>
      <c r="C18" s="119"/>
      <c r="D18" s="119"/>
      <c r="E18" s="119"/>
      <c r="F18" s="119"/>
      <c r="G18" s="141">
        <f>VLOOKUP($H$11,'Data 3 Table'!$A$4:$FZ$84,2+$A18)</f>
        <v>15.880327563744649</v>
      </c>
      <c r="H18" s="141"/>
      <c r="I18" s="11"/>
      <c r="J18" s="142">
        <f>VLOOKUP($J$11,'Data 3 Table'!$A$4:$FZ$84,2+$A18)</f>
        <v>15</v>
      </c>
      <c r="K18" s="142"/>
      <c r="M18" s="82">
        <f t="shared" si="0"/>
        <v>5.8688504249643243</v>
      </c>
      <c r="N18" s="113" t="str">
        <f>'Data 3 Table'!BF85</f>
        <v>Census 2021 (update 2026)</v>
      </c>
      <c r="O18" s="114"/>
      <c r="P18" s="114"/>
    </row>
    <row r="19" spans="1:17" ht="22.95" customHeight="1">
      <c r="A19" s="10">
        <v>57</v>
      </c>
      <c r="B19" s="120" t="str">
        <f>'Data 3 Table'!BG3</f>
        <v>Health Care Card Holders as a percentage of the population, June 2024</v>
      </c>
      <c r="C19" s="120"/>
      <c r="D19" s="120"/>
      <c r="E19" s="120"/>
      <c r="F19" s="120"/>
      <c r="G19" s="126">
        <f>VLOOKUP($H$11,'Data 3 Table'!$A$4:$FZ$84,2+$A19)</f>
        <v>7.2712346765432034</v>
      </c>
      <c r="H19" s="126"/>
      <c r="I19" s="11"/>
      <c r="J19" s="126">
        <f>VLOOKUP($J$11,'Data 3 Table'!$A$4:$FZ$84,2+$A19)</f>
        <v>5.086704006070109</v>
      </c>
      <c r="K19" s="126"/>
      <c r="M19" s="81">
        <f t="shared" si="0"/>
        <v>42.945897144127741</v>
      </c>
      <c r="N19" s="113" t="str">
        <f>'Data 3 Table'!BG85</f>
        <v>Centrelink, 2024 (update 2025)</v>
      </c>
      <c r="O19" s="114"/>
      <c r="P19" s="114"/>
    </row>
    <row r="20" spans="1:17" ht="22.95" customHeight="1">
      <c r="A20" s="10">
        <v>58</v>
      </c>
      <c r="B20" s="116">
        <f>'Data 3 Table'!BH3</f>
        <v>0</v>
      </c>
      <c r="C20" s="116"/>
      <c r="D20" s="116"/>
      <c r="E20" s="116"/>
      <c r="F20" s="116"/>
      <c r="G20" s="118">
        <f>VLOOKUP($H$11,'Data 3 Table'!$A$4:$FZ$84,2+$A20)</f>
        <v>0</v>
      </c>
      <c r="H20" s="118"/>
      <c r="I20" s="80"/>
      <c r="J20" s="118">
        <f>VLOOKUP($J$11,'Data 3 Table'!$A$4:$FZ$84,2+$A20)</f>
        <v>0</v>
      </c>
      <c r="K20" s="118"/>
      <c r="M20" s="27" t="e">
        <f t="shared" si="0"/>
        <v>#DIV/0!</v>
      </c>
      <c r="N20" s="114"/>
      <c r="O20" s="114"/>
      <c r="P20" s="114"/>
    </row>
    <row r="21" spans="1:17" ht="22.95" customHeight="1">
      <c r="A21" s="10">
        <v>59</v>
      </c>
      <c r="B21" s="117">
        <f>'Data 3 Table'!BI3</f>
        <v>0</v>
      </c>
      <c r="C21" s="117"/>
      <c r="D21" s="117"/>
      <c r="E21" s="117"/>
      <c r="F21" s="117"/>
      <c r="G21" s="118">
        <f>VLOOKUP($H$11,'Data 3 Table'!$A$4:$FZ$84,2+$A21)</f>
        <v>0</v>
      </c>
      <c r="H21" s="118"/>
      <c r="I21" s="80"/>
      <c r="J21" s="118">
        <f>VLOOKUP($J$11,'Data 3 Table'!$A$4:$FZ$84,2+$A21)</f>
        <v>0</v>
      </c>
      <c r="K21" s="118"/>
      <c r="M21" s="27" t="e">
        <f t="shared" si="0"/>
        <v>#DIV/0!</v>
      </c>
      <c r="N21" s="114"/>
      <c r="O21" s="114"/>
      <c r="P21" s="114"/>
    </row>
    <row r="22" spans="1:17" ht="22.95" customHeight="1">
      <c r="A22" s="10">
        <v>60</v>
      </c>
      <c r="B22" s="116">
        <f>'Data 3 Table'!BJ3</f>
        <v>0</v>
      </c>
      <c r="C22" s="116"/>
      <c r="D22" s="116"/>
      <c r="E22" s="116"/>
      <c r="F22" s="116"/>
      <c r="G22" s="118">
        <f>VLOOKUP($H$11,'Data 3 Table'!$A$4:$FZ$84,2+$A22)</f>
        <v>0</v>
      </c>
      <c r="H22" s="118"/>
      <c r="I22" s="80"/>
      <c r="J22" s="118">
        <f>VLOOKUP($J$11,'Data 3 Table'!$A$4:$FZ$84,2+$A22)</f>
        <v>0</v>
      </c>
      <c r="K22" s="118"/>
      <c r="M22" s="27" t="e">
        <f t="shared" si="0"/>
        <v>#DIV/0!</v>
      </c>
      <c r="N22" s="115"/>
      <c r="O22" s="115"/>
      <c r="P22" s="115"/>
    </row>
    <row r="23" spans="1:17" ht="20.25" customHeight="1">
      <c r="P23" s="20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13:F13"/>
    <mergeCell ref="G13:H13"/>
    <mergeCell ref="J13:K13"/>
    <mergeCell ref="N13:P13"/>
    <mergeCell ref="B14:F14"/>
    <mergeCell ref="G14:H14"/>
    <mergeCell ref="J14:K14"/>
    <mergeCell ref="N14:P14"/>
    <mergeCell ref="B7:N7"/>
    <mergeCell ref="O12:P12"/>
    <mergeCell ref="M8:N12"/>
    <mergeCell ref="B12:F12"/>
    <mergeCell ref="G12:H12"/>
    <mergeCell ref="J12:K12"/>
    <mergeCell ref="G15:H15"/>
    <mergeCell ref="J15:K15"/>
    <mergeCell ref="N15:P15"/>
    <mergeCell ref="B16:F16"/>
    <mergeCell ref="G16:H16"/>
    <mergeCell ref="J16:K16"/>
    <mergeCell ref="N16:P16"/>
    <mergeCell ref="B15:F15"/>
    <mergeCell ref="B17:F17"/>
    <mergeCell ref="G17:H17"/>
    <mergeCell ref="J17:K17"/>
    <mergeCell ref="N17:P17"/>
    <mergeCell ref="B18:F18"/>
    <mergeCell ref="G18:H18"/>
    <mergeCell ref="J18:K18"/>
    <mergeCell ref="N18:P18"/>
    <mergeCell ref="B19:F19"/>
    <mergeCell ref="G19:H19"/>
    <mergeCell ref="J19:K19"/>
    <mergeCell ref="N19:P19"/>
    <mergeCell ref="B20:F20"/>
    <mergeCell ref="G20:H20"/>
    <mergeCell ref="J20:K20"/>
    <mergeCell ref="N20:P20"/>
    <mergeCell ref="B21:F21"/>
    <mergeCell ref="J21:K21"/>
    <mergeCell ref="N21:P21"/>
    <mergeCell ref="B22:F22"/>
    <mergeCell ref="G22:H22"/>
    <mergeCell ref="J22:K22"/>
    <mergeCell ref="N22:P22"/>
    <mergeCell ref="G21:H21"/>
  </mergeCells>
  <conditionalFormatting sqref="B12">
    <cfRule type="expression" dxfId="30" priority="7" stopIfTrue="1">
      <formula>K11=2</formula>
    </cfRule>
  </conditionalFormatting>
  <conditionalFormatting sqref="C12:F12">
    <cfRule type="expression" dxfId="29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F14F5-38D4-4150-B749-1E92942DF229}">
  <sheetPr>
    <tabColor theme="3" tint="-0.499984740745262"/>
    <pageSetUpPr fitToPage="1"/>
  </sheetPr>
  <dimension ref="A1:Q26"/>
  <sheetViews>
    <sheetView showGridLines="0" showRowColHeaders="0" zoomScale="75" zoomScaleNormal="75" workbookViewId="0">
      <pane xSplit="16" ySplit="12" topLeftCell="Q13" activePane="bottomRight" state="frozen"/>
      <selection activeCell="O12" sqref="O12:P12"/>
      <selection pane="topRight" activeCell="O12" sqref="O12:P12"/>
      <selection pane="bottomLeft" activeCell="O12" sqref="O12:P12"/>
      <selection pane="bottomRight"/>
    </sheetView>
  </sheetViews>
  <sheetFormatPr defaultColWidth="9.109375" defaultRowHeight="13.2"/>
  <cols>
    <col min="1" max="1" width="3.21875" style="1" customWidth="1"/>
    <col min="2" max="2" width="9.109375" style="1" customWidth="1"/>
    <col min="3" max="6" width="9.109375" style="1"/>
    <col min="7" max="8" width="9.77734375" style="1" customWidth="1"/>
    <col min="9" max="9" width="3" style="1" customWidth="1"/>
    <col min="10" max="11" width="9.77734375" style="1" customWidth="1"/>
    <col min="12" max="12" width="3.21875" style="1" customWidth="1"/>
    <col min="13" max="13" width="10.21875" style="1" customWidth="1"/>
    <col min="14" max="16384" width="9.109375" style="1"/>
  </cols>
  <sheetData>
    <row r="1" spans="1:17" ht="10.5" customHeight="1"/>
    <row r="2" spans="1:17" ht="10.5" customHeight="1"/>
    <row r="3" spans="1:17" ht="10.5" customHeight="1"/>
    <row r="4" spans="1:17" ht="10.5" customHeight="1">
      <c r="N4" s="6" t="s">
        <v>43</v>
      </c>
    </row>
    <row r="5" spans="1:17" ht="10.5" customHeight="1">
      <c r="N5" s="6" t="s">
        <v>44</v>
      </c>
    </row>
    <row r="6" spans="1:17" ht="10.5" customHeight="1">
      <c r="A6" s="2"/>
      <c r="L6" s="2"/>
    </row>
    <row r="7" spans="1:17" ht="21" customHeight="1">
      <c r="A7" s="2"/>
      <c r="B7" s="134" t="s">
        <v>249</v>
      </c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</row>
    <row r="8" spans="1:17">
      <c r="C8" s="3"/>
      <c r="G8" s="8"/>
      <c r="H8" s="8"/>
      <c r="I8" s="8"/>
      <c r="K8" s="8"/>
      <c r="L8" s="8"/>
      <c r="M8" s="122" t="str">
        <f>IF(Housing!$K$11=1,CONCATENATE(G12,": per cent higher or lower than ",J12),"")</f>
        <v xml:space="preserve">Greater Dandenong : per cent higher or lower than Greater Melbourne </v>
      </c>
      <c r="N8" s="122"/>
    </row>
    <row r="9" spans="1:17" ht="3" customHeight="1">
      <c r="G9" s="8"/>
      <c r="H9" s="8"/>
      <c r="I9" s="8"/>
      <c r="J9" s="8"/>
      <c r="K9" s="8"/>
      <c r="L9" s="8"/>
      <c r="M9" s="122"/>
      <c r="N9" s="122"/>
    </row>
    <row r="10" spans="1:17" ht="3" customHeight="1">
      <c r="G10" s="13"/>
      <c r="H10" s="8"/>
      <c r="I10" s="8"/>
      <c r="J10" s="7"/>
      <c r="K10" s="7"/>
      <c r="L10" s="8"/>
      <c r="M10" s="122"/>
      <c r="N10" s="122"/>
    </row>
    <row r="11" spans="1:17" ht="15" customHeight="1">
      <c r="A11" s="3"/>
      <c r="G11" s="28"/>
      <c r="H11" s="87">
        <f>Community!H11</f>
        <v>26</v>
      </c>
      <c r="I11" s="8"/>
      <c r="J11" s="87">
        <f>Community!J11</f>
        <v>80</v>
      </c>
      <c r="K11" s="12">
        <v>1</v>
      </c>
      <c r="L11" s="8"/>
      <c r="M11" s="122"/>
      <c r="N11" s="122"/>
    </row>
    <row r="12" spans="1:17" ht="16.5" customHeight="1">
      <c r="B12" s="124" t="str">
        <f>IF(Housing!K11=2,"A high standardized score represents a more favorable outcome","")</f>
        <v/>
      </c>
      <c r="C12" s="124"/>
      <c r="D12" s="124"/>
      <c r="E12" s="124"/>
      <c r="F12" s="124"/>
      <c r="G12" s="123" t="str">
        <f>INDEX('Data 3 Table'!B4:B84,H11)</f>
        <v xml:space="preserve">Greater Dandenong </v>
      </c>
      <c r="H12" s="123"/>
      <c r="I12" s="4"/>
      <c r="J12" s="123" t="str">
        <f>INDEX('Data 3 Table'!B4:B84,J11)</f>
        <v xml:space="preserve">Greater Melbourne </v>
      </c>
      <c r="K12" s="123"/>
      <c r="M12" s="122"/>
      <c r="N12" s="122"/>
      <c r="O12" s="125" t="s">
        <v>258</v>
      </c>
      <c r="P12" s="125"/>
      <c r="Q12" s="78"/>
    </row>
    <row r="13" spans="1:17" ht="22.95" customHeight="1">
      <c r="A13" s="10">
        <v>61</v>
      </c>
      <c r="B13" s="120" t="str">
        <f>'Data 3 Table'!BK3</f>
        <v>Per cent of dwellings owned being purchased by their occupants, 2021</v>
      </c>
      <c r="C13" s="120"/>
      <c r="D13" s="120"/>
      <c r="E13" s="120"/>
      <c r="F13" s="120"/>
      <c r="G13" s="126">
        <f>VLOOKUP($H$11,'Data 3 Table'!$A$4:$FZ$84,2+$A13)</f>
        <v>62.528154265618213</v>
      </c>
      <c r="H13" s="126"/>
      <c r="I13" s="11"/>
      <c r="J13" s="126">
        <f>VLOOKUP($J$11,'Data 3 Table'!$A$4:$FZ$84,2+$A13)</f>
        <v>67.72109282998936</v>
      </c>
      <c r="K13" s="126"/>
      <c r="M13" s="81">
        <f t="shared" ref="M13:M22" si="0">(G13-J13)/J13*100</f>
        <v>-7.6681257601789978</v>
      </c>
      <c r="N13" s="114" t="str">
        <f>'Data 3 Table'!BK85</f>
        <v>Census 2021 (update 2026)</v>
      </c>
      <c r="O13" s="114"/>
      <c r="P13" s="114"/>
      <c r="Q13" s="5"/>
    </row>
    <row r="14" spans="1:17" ht="22.95" customHeight="1">
      <c r="A14" s="10">
        <v>62</v>
      </c>
      <c r="B14" s="119" t="str">
        <f>'Data 3 Table'!BL3</f>
        <v>Per cent of dwellings rented from the government, co-ops. or the church, 2021</v>
      </c>
      <c r="C14" s="119"/>
      <c r="D14" s="119"/>
      <c r="E14" s="119"/>
      <c r="F14" s="119"/>
      <c r="G14" s="121">
        <f>VLOOKUP($H$11,'Data 3 Table'!$A$4:$FZ$84,2+$A14)</f>
        <v>3.8823250484055793</v>
      </c>
      <c r="H14" s="121"/>
      <c r="I14" s="11"/>
      <c r="J14" s="128">
        <f>VLOOKUP($J$11,'Data 3 Table'!$A$4:$FZ$84,2+$A14)</f>
        <v>2.3748066954932519</v>
      </c>
      <c r="K14" s="128"/>
      <c r="M14" s="82">
        <f t="shared" si="0"/>
        <v>63.479623658346348</v>
      </c>
      <c r="N14" s="113" t="str">
        <f>'Data 3 Table'!BL85</f>
        <v>Census 2021 (update 2026)</v>
      </c>
      <c r="O14" s="114"/>
      <c r="P14" s="114"/>
      <c r="Q14" s="5"/>
    </row>
    <row r="15" spans="1:17" ht="22.95" customHeight="1">
      <c r="A15" s="10">
        <v>63</v>
      </c>
      <c r="B15" s="120" t="str">
        <f>'Data 3 Table'!BM3</f>
        <v>Per cent of dwellings for rent, which are affordable to Centrelink recipients, June, 2024</v>
      </c>
      <c r="C15" s="120"/>
      <c r="D15" s="120"/>
      <c r="E15" s="120"/>
      <c r="F15" s="120"/>
      <c r="G15" s="126">
        <f>VLOOKUP($H$11,'Data 3 Table'!$A$4:$FZ$84,2+$A15)</f>
        <v>4.1000000000000005</v>
      </c>
      <c r="H15" s="126"/>
      <c r="I15" s="11"/>
      <c r="J15" s="126">
        <f>VLOOKUP($J$11,'Data 3 Table'!$A$4:$FZ$84,2+$A15)</f>
        <v>6.3</v>
      </c>
      <c r="K15" s="126"/>
      <c r="M15" s="81">
        <f t="shared" si="0"/>
        <v>-34.92063492063491</v>
      </c>
      <c r="N15" s="113" t="str">
        <f>'Data 3 Table'!BM85</f>
        <v>Dept. Human Services, 2024 (update 2025)</v>
      </c>
      <c r="O15" s="114"/>
      <c r="P15" s="114"/>
      <c r="Q15" s="5"/>
    </row>
    <row r="16" spans="1:17" ht="22.95" customHeight="1">
      <c r="A16" s="10">
        <v>64</v>
      </c>
      <c r="B16" s="119" t="str">
        <f>'Data 3 Table'!BN3</f>
        <v>Number of year's household income required to purchase an average house, 2021</v>
      </c>
      <c r="C16" s="119"/>
      <c r="D16" s="119"/>
      <c r="E16" s="119"/>
      <c r="F16" s="119"/>
      <c r="G16" s="121">
        <f>VLOOKUP($H$11,'Data 3 Table'!$A$4:$FZ$84,2+$A16)</f>
        <v>10.323468685478321</v>
      </c>
      <c r="H16" s="121"/>
      <c r="I16" s="11"/>
      <c r="J16" s="128">
        <f>VLOOKUP($J$11,'Data 3 Table'!$A$4:$FZ$84,2+$A16)</f>
        <v>8.8516165580868371</v>
      </c>
      <c r="K16" s="128"/>
      <c r="M16" s="82">
        <f t="shared" si="0"/>
        <v>16.628060171074626</v>
      </c>
      <c r="N16" s="113" t="str">
        <f>'Data 3 Table'!BN85</f>
        <v>Census 2021 (update 2026) &amp; Victorian Dept. Transport and Planning 2022</v>
      </c>
      <c r="O16" s="114"/>
      <c r="P16" s="114"/>
    </row>
    <row r="17" spans="1:17" ht="22.95" customHeight="1">
      <c r="A17" s="10">
        <v>65</v>
      </c>
      <c r="B17" s="120" t="str">
        <f>'Data 3 Table'!BO3</f>
        <v>Per cent of renting households, living in acute financial hardship, 2021</v>
      </c>
      <c r="C17" s="120"/>
      <c r="D17" s="120"/>
      <c r="E17" s="120"/>
      <c r="F17" s="120"/>
      <c r="G17" s="126">
        <f>VLOOKUP($H$11,'Data 3 Table'!$A$4:$FZ$84,2+$A17)</f>
        <v>21.121839781538331</v>
      </c>
      <c r="H17" s="126"/>
      <c r="I17" s="11"/>
      <c r="J17" s="126">
        <f>VLOOKUP($J$11,'Data 3 Table'!$A$4:$FZ$84,2+$A17)</f>
        <v>13.7</v>
      </c>
      <c r="K17" s="126"/>
      <c r="M17" s="81">
        <f t="shared" si="0"/>
        <v>54.174013003929431</v>
      </c>
      <c r="N17" s="113" t="str">
        <f>'Data 3 Table'!BO85</f>
        <v>Census 2021 (update 2026)</v>
      </c>
      <c r="O17" s="114"/>
      <c r="P17" s="114"/>
      <c r="Q17" s="5"/>
    </row>
    <row r="18" spans="1:17" ht="22.95" customHeight="1">
      <c r="A18" s="10">
        <v>66</v>
      </c>
      <c r="B18" s="130" t="str">
        <f>'Data 3 Table'!BP3</f>
        <v>Per cent of private dwellings that are overcrowded, 2021</v>
      </c>
      <c r="C18" s="119"/>
      <c r="D18" s="119"/>
      <c r="E18" s="119"/>
      <c r="F18" s="119"/>
      <c r="G18" s="121">
        <f>VLOOKUP($H$11,'Data 3 Table'!$A$4:$FZ$84,2+$A18)</f>
        <v>1.2715122124312497</v>
      </c>
      <c r="H18" s="121"/>
      <c r="I18" s="11"/>
      <c r="J18" s="128">
        <f>VLOOKUP($J$11,'Data 3 Table'!$A$4:$FZ$84,2+$A18)</f>
        <v>0.27050925647492075</v>
      </c>
      <c r="K18" s="128"/>
      <c r="M18" s="82">
        <f t="shared" si="0"/>
        <v>370.04388278636713</v>
      </c>
      <c r="N18" s="113" t="str">
        <f>'Data 3 Table'!BP85</f>
        <v>Census 2021 (update 2026)</v>
      </c>
      <c r="O18" s="114"/>
      <c r="P18" s="114"/>
    </row>
    <row r="19" spans="1:17" ht="22.95" customHeight="1">
      <c r="A19" s="10">
        <v>67</v>
      </c>
      <c r="B19" s="120" t="str">
        <f>'Data 3 Table'!BQ3</f>
        <v>Number of homeless persons per 1,000 population, 2021</v>
      </c>
      <c r="C19" s="120"/>
      <c r="D19" s="120"/>
      <c r="E19" s="120"/>
      <c r="F19" s="120"/>
      <c r="G19" s="126">
        <f>VLOOKUP($H$11,'Data 3 Table'!$A$4:$FZ$84,2+$A19)</f>
        <v>14.955090482722003</v>
      </c>
      <c r="H19" s="126"/>
      <c r="I19" s="11"/>
      <c r="J19" s="126">
        <f>VLOOKUP($J$11,'Data 3 Table'!$A$4:$FZ$84,2+$A19)</f>
        <v>4.8990498212785143</v>
      </c>
      <c r="K19" s="126"/>
      <c r="M19" s="81">
        <f t="shared" si="0"/>
        <v>205.26512340752529</v>
      </c>
      <c r="N19" s="113" t="str">
        <f>'Data 3 Table'!BQ85</f>
        <v>Census 2021 (update 2026)</v>
      </c>
      <c r="O19" s="114"/>
      <c r="P19" s="114"/>
    </row>
    <row r="20" spans="1:17" ht="22.95" customHeight="1">
      <c r="A20" s="10">
        <v>68</v>
      </c>
      <c r="B20" s="116">
        <f>'Data 3 Table'!BR3</f>
        <v>0</v>
      </c>
      <c r="C20" s="116"/>
      <c r="D20" s="116"/>
      <c r="E20" s="116"/>
      <c r="F20" s="116"/>
      <c r="G20" s="118">
        <f>VLOOKUP($H$11,'Data 3 Table'!$A$4:$FZ$84,2+$A20)</f>
        <v>0</v>
      </c>
      <c r="H20" s="118"/>
      <c r="I20" s="80"/>
      <c r="J20" s="118">
        <f>VLOOKUP($J$11,'Data 3 Table'!$A$4:$FZ$84,2+$A20)</f>
        <v>0</v>
      </c>
      <c r="K20" s="118"/>
      <c r="M20" s="27" t="e">
        <f t="shared" si="0"/>
        <v>#DIV/0!</v>
      </c>
      <c r="N20" s="114"/>
      <c r="O20" s="114"/>
      <c r="P20" s="114"/>
    </row>
    <row r="21" spans="1:17" ht="22.95" customHeight="1">
      <c r="A21" s="10">
        <v>69</v>
      </c>
      <c r="B21" s="117">
        <f>'Data 3 Table'!BS3</f>
        <v>0</v>
      </c>
      <c r="C21" s="117"/>
      <c r="D21" s="117"/>
      <c r="E21" s="117"/>
      <c r="F21" s="117"/>
      <c r="G21" s="118">
        <f>VLOOKUP($H$11,'Data 3 Table'!$A$4:$FZ$84,2+$A21)</f>
        <v>0</v>
      </c>
      <c r="H21" s="118"/>
      <c r="I21" s="80"/>
      <c r="J21" s="118">
        <f>VLOOKUP($J$11,'Data 3 Table'!$A$4:$FZ$84,2+$A21)</f>
        <v>0</v>
      </c>
      <c r="K21" s="118"/>
      <c r="M21" s="27" t="e">
        <f t="shared" si="0"/>
        <v>#DIV/0!</v>
      </c>
      <c r="N21" s="114"/>
      <c r="O21" s="114"/>
      <c r="P21" s="114"/>
    </row>
    <row r="22" spans="1:17" ht="22.95" customHeight="1">
      <c r="A22" s="10">
        <v>70</v>
      </c>
      <c r="B22" s="116">
        <f>'Data 3 Table'!BT3</f>
        <v>0</v>
      </c>
      <c r="C22" s="116"/>
      <c r="D22" s="116"/>
      <c r="E22" s="116"/>
      <c r="F22" s="116"/>
      <c r="G22" s="118">
        <f>VLOOKUP($H$11,'Data 3 Table'!$A$4:$FZ$84,2+$A22)</f>
        <v>0</v>
      </c>
      <c r="H22" s="118"/>
      <c r="I22" s="80"/>
      <c r="J22" s="118">
        <f>VLOOKUP($J$11,'Data 3 Table'!$A$4:$FZ$84,2+$A22)</f>
        <v>0</v>
      </c>
      <c r="K22" s="118"/>
      <c r="M22" s="27" t="e">
        <f t="shared" si="0"/>
        <v>#DIV/0!</v>
      </c>
      <c r="N22" s="114"/>
      <c r="O22" s="114"/>
      <c r="P22" s="114"/>
    </row>
    <row r="23" spans="1:17" ht="20.25" customHeight="1">
      <c r="N23" s="104"/>
      <c r="O23" s="104"/>
      <c r="P23" s="105"/>
    </row>
    <row r="24" spans="1:17" ht="20.25" customHeight="1"/>
    <row r="25" spans="1:17" ht="20.25" customHeight="1"/>
    <row r="26" spans="1:17" ht="13.5" customHeight="1"/>
  </sheetData>
  <sheetProtection sheet="1" objects="1" scenarios="1"/>
  <mergeCells count="46">
    <mergeCell ref="B13:F13"/>
    <mergeCell ref="G13:H13"/>
    <mergeCell ref="J13:K13"/>
    <mergeCell ref="N13:P13"/>
    <mergeCell ref="B14:F14"/>
    <mergeCell ref="G14:H14"/>
    <mergeCell ref="J14:K14"/>
    <mergeCell ref="N14:P14"/>
    <mergeCell ref="B7:N7"/>
    <mergeCell ref="O12:P12"/>
    <mergeCell ref="M8:N12"/>
    <mergeCell ref="B12:F12"/>
    <mergeCell ref="G12:H12"/>
    <mergeCell ref="J12:K12"/>
    <mergeCell ref="G15:H15"/>
    <mergeCell ref="J15:K15"/>
    <mergeCell ref="N15:P15"/>
    <mergeCell ref="B16:F16"/>
    <mergeCell ref="G16:H16"/>
    <mergeCell ref="J16:K16"/>
    <mergeCell ref="N16:P16"/>
    <mergeCell ref="B15:F15"/>
    <mergeCell ref="B17:F17"/>
    <mergeCell ref="G17:H17"/>
    <mergeCell ref="J17:K17"/>
    <mergeCell ref="N17:P17"/>
    <mergeCell ref="B18:F18"/>
    <mergeCell ref="G18:H18"/>
    <mergeCell ref="J18:K18"/>
    <mergeCell ref="N18:P18"/>
    <mergeCell ref="B19:F19"/>
    <mergeCell ref="G19:H19"/>
    <mergeCell ref="J19:K19"/>
    <mergeCell ref="N19:P19"/>
    <mergeCell ref="B20:F20"/>
    <mergeCell ref="G20:H20"/>
    <mergeCell ref="J20:K20"/>
    <mergeCell ref="N20:P20"/>
    <mergeCell ref="B21:F21"/>
    <mergeCell ref="J21:K21"/>
    <mergeCell ref="N21:P21"/>
    <mergeCell ref="B22:F22"/>
    <mergeCell ref="G22:H22"/>
    <mergeCell ref="J22:K22"/>
    <mergeCell ref="N22:P22"/>
    <mergeCell ref="G21:H21"/>
  </mergeCells>
  <conditionalFormatting sqref="B12">
    <cfRule type="expression" dxfId="28" priority="7" stopIfTrue="1">
      <formula>K11=2</formula>
    </cfRule>
  </conditionalFormatting>
  <conditionalFormatting sqref="C12:F12">
    <cfRule type="expression" dxfId="27" priority="6" stopIfTrue="1">
      <formula>K8=2</formula>
    </cfRule>
  </conditionalFormatting>
  <pageMargins left="1.5748031496062993" right="0.39370078740157483" top="0.39370078740157483" bottom="0.39370078740157483" header="0.39370078740157483" footer="0.31496062992125984"/>
  <pageSetup paperSize="9" scale="72" orientation="landscape" r:id="rId1"/>
  <drawing r:id="rId2"/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A11483063</value>
    </field>
    <field name="Objective-Title">
      <value order="0">2024 Municipal Indicators of Community Health and Wellbeing</value>
    </field>
    <field name="Objective-Description">
      <value order="0"/>
    </field>
    <field name="Objective-CreationStamp">
      <value order="0">2024-11-04T04:33:41Z</value>
    </field>
    <field name="Objective-IsApproved">
      <value order="0">false</value>
    </field>
    <field name="Objective-IsPublished">
      <value order="0">true</value>
    </field>
    <field name="Objective-DatePublished">
      <value order="0">2024-11-04T04:34:57Z</value>
    </field>
    <field name="Objective-ModificationStamp">
      <value order="0">2024-11-04T05:24:06Z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vA14508724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20</vt:i4>
      </vt:variant>
    </vt:vector>
  </HeadingPairs>
  <TitlesOfParts>
    <vt:vector size="41" baseType="lpstr">
      <vt:lpstr>Data 3 Table</vt:lpstr>
      <vt:lpstr>Introduction</vt:lpstr>
      <vt:lpstr>Community</vt:lpstr>
      <vt:lpstr>Indigenous</vt:lpstr>
      <vt:lpstr>Cultural diversity</vt:lpstr>
      <vt:lpstr>Education</vt:lpstr>
      <vt:lpstr>Employment</vt:lpstr>
      <vt:lpstr>Finance</vt:lpstr>
      <vt:lpstr>Housing</vt:lpstr>
      <vt:lpstr>Health</vt:lpstr>
      <vt:lpstr>Nutrition</vt:lpstr>
      <vt:lpstr>Safety</vt:lpstr>
      <vt:lpstr>Early Years</vt:lpstr>
      <vt:lpstr>Young People</vt:lpstr>
      <vt:lpstr>Families</vt:lpstr>
      <vt:lpstr>Older People</vt:lpstr>
      <vt:lpstr>Gender</vt:lpstr>
      <vt:lpstr>Transport</vt:lpstr>
      <vt:lpstr>Spare</vt:lpstr>
      <vt:lpstr>Municipal Comparison</vt:lpstr>
      <vt:lpstr>Correlations</vt:lpstr>
      <vt:lpstr>Community!Print_Area</vt:lpstr>
      <vt:lpstr>Correlations!Print_Area</vt:lpstr>
      <vt:lpstr>'Cultural diversity'!Print_Area</vt:lpstr>
      <vt:lpstr>'Early Years'!Print_Area</vt:lpstr>
      <vt:lpstr>Education!Print_Area</vt:lpstr>
      <vt:lpstr>Employment!Print_Area</vt:lpstr>
      <vt:lpstr>Families!Print_Area</vt:lpstr>
      <vt:lpstr>Finance!Print_Area</vt:lpstr>
      <vt:lpstr>Gender!Print_Area</vt:lpstr>
      <vt:lpstr>Health!Print_Area</vt:lpstr>
      <vt:lpstr>Housing!Print_Area</vt:lpstr>
      <vt:lpstr>Indigenous!Print_Area</vt:lpstr>
      <vt:lpstr>Introduction!Print_Area</vt:lpstr>
      <vt:lpstr>'Municipal Comparison'!Print_Area</vt:lpstr>
      <vt:lpstr>Nutrition!Print_Area</vt:lpstr>
      <vt:lpstr>'Older People'!Print_Area</vt:lpstr>
      <vt:lpstr>Safety!Print_Area</vt:lpstr>
      <vt:lpstr>Spare!Print_Area</vt:lpstr>
      <vt:lpstr>Transport!Print_Area</vt:lpstr>
      <vt:lpstr>'Young People'!Print_Area</vt:lpstr>
    </vt:vector>
  </TitlesOfParts>
  <Company>City of Greater Dandenong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hbrown</dc:creator>
  <cp:lastModifiedBy>Hayden Brown</cp:lastModifiedBy>
  <cp:lastPrinted>2024-11-02T02:56:09Z</cp:lastPrinted>
  <dcterms:created xsi:type="dcterms:W3CDTF">2008-10-31T04:37:52Z</dcterms:created>
  <dcterms:modified xsi:type="dcterms:W3CDTF">2024-11-04T04:33:42Z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A11483063</vt:lpwstr>
  </property>
  <property fmtid="{D5CDD505-2E9C-101B-9397-08002B2CF9AE}" pid="4" name="Objective-Title">
    <vt:lpwstr>2024 Municipal Indicators of Community Health and Wellbeing</vt:lpwstr>
  </property>
  <property fmtid="{D5CDD505-2E9C-101B-9397-08002B2CF9AE}" pid="5" name="Objective-Description">
    <vt:lpwstr/>
  </property>
  <property fmtid="{D5CDD505-2E9C-101B-9397-08002B2CF9AE}" pid="6" name="Objective-CreationStamp">
    <vt:filetime>2024-11-04T04:33:41Z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2024-11-04T04:34:57Z</vt:filetime>
  </property>
  <property fmtid="{D5CDD505-2E9C-101B-9397-08002B2CF9AE}" pid="10" name="Objective-ModificationStamp">
    <vt:filetime>2024-11-04T05:24:06Z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vA14508724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