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7a7665685fc455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DD2E102-E8E3-4194-8578-F21561BDA3EB}" xr6:coauthVersionLast="47" xr6:coauthVersionMax="47" xr10:uidLastSave="{00000000-0000-0000-0000-000000000000}"/>
  <bookViews>
    <workbookView showSheetTabs="0" xWindow="-110" yWindow="-110" windowWidth="19420" windowHeight="11500" firstSheet="6" activeTab="6" xr2:uid="{00000000-000D-0000-FFFF-FFFF00000000}"/>
  </bookViews>
  <sheets>
    <sheet name="2018" sheetId="5" state="hidden" r:id="rId1"/>
    <sheet name="2011-2017" sheetId="1" state="hidden" r:id="rId2"/>
    <sheet name="2003-2010" sheetId="2" state="hidden" r:id="rId3"/>
    <sheet name="2001-2003" sheetId="3" state="hidden" r:id="rId4"/>
    <sheet name="1993-2000" sheetId="4" state="hidden" r:id="rId5"/>
    <sheet name="Data" sheetId="6" state="hidden" r:id="rId6"/>
    <sheet name="Front" sheetId="7" r:id="rId7"/>
  </sheets>
  <definedNames>
    <definedName name="_xlnm._FilterDatabase" localSheetId="3" hidden="1">'2001-2003'!$A$9:$D$66</definedName>
    <definedName name="_xlnm._FilterDatabase" localSheetId="2" hidden="1">'2003-2010'!$A$9:$I$9</definedName>
    <definedName name="_xlnm.Print_Area" localSheetId="0">'2018'!$B$4:$BE$37</definedName>
    <definedName name="_xlnm.Print_Area" localSheetId="6">Front!$B$1:$AD$47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7" l="1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35" i="6"/>
  <c r="AI36" i="6"/>
  <c r="AI37" i="6"/>
  <c r="AI38" i="6"/>
  <c r="AI7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45" i="7" s="1"/>
  <c r="D11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D10" i="7"/>
  <c r="C10" i="7"/>
  <c r="E8" i="7" l="1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B51" i="5"/>
  <c r="B50" i="5"/>
  <c r="B49" i="5"/>
  <c r="B48" i="5"/>
  <c r="AB47" i="5"/>
  <c r="AA47" i="5"/>
  <c r="Z47" i="5"/>
  <c r="Y47" i="5"/>
  <c r="X47" i="5"/>
  <c r="W47" i="5"/>
  <c r="V47" i="5"/>
  <c r="C47" i="5"/>
  <c r="B47" i="5"/>
  <c r="AB45" i="5"/>
  <c r="AA45" i="5"/>
  <c r="Z45" i="5"/>
  <c r="Y45" i="5"/>
  <c r="X45" i="5"/>
  <c r="W45" i="5"/>
  <c r="V45" i="5"/>
  <c r="C45" i="5"/>
  <c r="B45" i="5"/>
  <c r="AB44" i="5"/>
  <c r="AA44" i="5"/>
  <c r="Z44" i="5"/>
  <c r="Y44" i="5"/>
  <c r="X44" i="5"/>
  <c r="W44" i="5"/>
  <c r="V44" i="5"/>
  <c r="C44" i="5"/>
  <c r="B44" i="5"/>
  <c r="AB51" i="5"/>
  <c r="AB50" i="5"/>
  <c r="AB49" i="5"/>
  <c r="AB48" i="5"/>
  <c r="AA51" i="5"/>
  <c r="AA50" i="5"/>
  <c r="AA49" i="5"/>
  <c r="AA48" i="5"/>
  <c r="Z50" i="5"/>
  <c r="Z49" i="5"/>
  <c r="Z48" i="5"/>
  <c r="Y51" i="5"/>
  <c r="Y50" i="5"/>
  <c r="X51" i="5"/>
  <c r="X50" i="5"/>
  <c r="X49" i="5"/>
  <c r="X48" i="5"/>
  <c r="W51" i="5"/>
  <c r="W50" i="5"/>
  <c r="W49" i="5"/>
  <c r="W48" i="5"/>
  <c r="V51" i="5"/>
  <c r="V50" i="5"/>
  <c r="V49" i="5"/>
  <c r="V48" i="5"/>
  <c r="C51" i="5"/>
  <c r="C50" i="5"/>
  <c r="C49" i="5"/>
  <c r="C48" i="5"/>
  <c r="Y48" i="5" l="1"/>
  <c r="Y49" i="5"/>
  <c r="Z51" i="5"/>
  <c r="I126" i="4"/>
  <c r="H126" i="4"/>
  <c r="G126" i="4"/>
  <c r="F126" i="4"/>
  <c r="E126" i="4"/>
  <c r="D126" i="4"/>
  <c r="C126" i="4"/>
  <c r="B126" i="4"/>
  <c r="I117" i="4"/>
  <c r="H117" i="4"/>
  <c r="G117" i="4"/>
  <c r="F117" i="4"/>
  <c r="E117" i="4"/>
  <c r="D117" i="4"/>
  <c r="C117" i="4"/>
  <c r="B117" i="4"/>
  <c r="I108" i="4"/>
  <c r="H108" i="4"/>
  <c r="G108" i="4"/>
  <c r="F108" i="4"/>
  <c r="E108" i="4"/>
  <c r="D108" i="4"/>
  <c r="C108" i="4"/>
  <c r="B108" i="4"/>
  <c r="I99" i="4"/>
  <c r="H99" i="4"/>
  <c r="G99" i="4"/>
  <c r="F99" i="4"/>
  <c r="E99" i="4"/>
  <c r="D99" i="4"/>
  <c r="C99" i="4"/>
  <c r="B99" i="4"/>
  <c r="I91" i="4"/>
  <c r="H91" i="4"/>
  <c r="G91" i="4"/>
  <c r="F91" i="4"/>
  <c r="E91" i="4"/>
  <c r="D91" i="4"/>
  <c r="C91" i="4"/>
  <c r="B91" i="4"/>
  <c r="I82" i="4"/>
  <c r="H82" i="4"/>
  <c r="G82" i="4"/>
  <c r="F82" i="4"/>
  <c r="E82" i="4"/>
  <c r="D82" i="4"/>
  <c r="C82" i="4"/>
  <c r="B82" i="4"/>
  <c r="I71" i="4"/>
  <c r="H71" i="4"/>
  <c r="G71" i="4"/>
  <c r="F71" i="4"/>
  <c r="E71" i="4"/>
  <c r="D71" i="4"/>
  <c r="C71" i="4"/>
  <c r="B71" i="4"/>
  <c r="I64" i="4"/>
  <c r="H64" i="4"/>
  <c r="G64" i="4"/>
  <c r="F64" i="4"/>
  <c r="E64" i="4"/>
  <c r="D64" i="4"/>
  <c r="C64" i="4"/>
  <c r="B64" i="4"/>
  <c r="I59" i="4"/>
  <c r="H59" i="4"/>
  <c r="G59" i="4"/>
  <c r="F59" i="4"/>
  <c r="E59" i="4"/>
  <c r="D59" i="4"/>
  <c r="C59" i="4"/>
  <c r="B59" i="4"/>
  <c r="I50" i="4"/>
  <c r="H50" i="4"/>
  <c r="G50" i="4"/>
  <c r="F50" i="4"/>
  <c r="E50" i="4"/>
  <c r="D50" i="4"/>
  <c r="C50" i="4"/>
  <c r="B50" i="4"/>
  <c r="I41" i="4"/>
  <c r="H41" i="4"/>
  <c r="G41" i="4"/>
  <c r="F41" i="4"/>
  <c r="E41" i="4"/>
  <c r="D41" i="4"/>
  <c r="C41" i="4"/>
  <c r="B41" i="4"/>
  <c r="D68" i="3"/>
  <c r="C68" i="3"/>
  <c r="B68" i="3"/>
  <c r="P42" i="2"/>
  <c r="O42" i="2"/>
  <c r="N42" i="2"/>
  <c r="M42" i="2"/>
  <c r="L42" i="2"/>
  <c r="K42" i="2"/>
  <c r="J42" i="2"/>
  <c r="I42" i="2"/>
  <c r="I43" i="1"/>
  <c r="H43" i="1"/>
  <c r="G43" i="1"/>
  <c r="F43" i="1"/>
  <c r="E43" i="1"/>
  <c r="D43" i="1"/>
  <c r="C43" i="1"/>
  <c r="E128" i="4" l="1"/>
  <c r="E130" i="4" s="1"/>
  <c r="I128" i="4"/>
  <c r="I130" i="4" s="1"/>
  <c r="C128" i="4"/>
  <c r="C130" i="4" s="1"/>
  <c r="G128" i="4"/>
  <c r="G130" i="4" s="1"/>
  <c r="B128" i="4"/>
  <c r="B130" i="4" s="1"/>
  <c r="D128" i="4"/>
  <c r="F128" i="4"/>
  <c r="H128" i="4"/>
  <c r="H130" i="4" l="1"/>
  <c r="F130" i="4"/>
  <c r="D130" i="4"/>
</calcChain>
</file>

<file path=xl/sharedStrings.xml><?xml version="1.0" encoding="utf-8"?>
<sst xmlns="http://schemas.openxmlformats.org/spreadsheetml/2006/main" count="496" uniqueCount="260">
  <si>
    <t>Historial Yearly (2010-2017) EGM LGA Expenditure Data</t>
  </si>
  <si>
    <t>LGA Name</t>
  </si>
  <si>
    <t>Region</t>
  </si>
  <si>
    <t>Expenditure
1 Jul 10 - 30 Jun 11</t>
  </si>
  <si>
    <t>Expenditure
1 Jul 11 - 30 Jun 12</t>
  </si>
  <si>
    <t>Expenditure
1 Jul 12 - 30 Jun 13</t>
  </si>
  <si>
    <t>Expenditure
1 Jul 13 - 30 Jun 14</t>
  </si>
  <si>
    <t>Expenditure
1 Jul 14 - 30 Jun 15</t>
  </si>
  <si>
    <t>Expenditure
1 Jul 15 - 30 Jun 16</t>
  </si>
  <si>
    <t>Expenditure
1 Jul 16 - 30 Jun 17</t>
  </si>
  <si>
    <t>M</t>
  </si>
  <si>
    <t>SHIRE OF NORTHERN GRAMPIANS</t>
  </si>
  <si>
    <t>CITY OF GREATER GEELONG</t>
  </si>
  <si>
    <t>SHIRE OF COLAC-OTWAY</t>
  </si>
  <si>
    <t>SHIRE OF CENTRAL GOLDFIELDS</t>
  </si>
  <si>
    <t>SHIRE OF MITCHELL</t>
  </si>
  <si>
    <t>SHIRE OF CAMPASPE</t>
  </si>
  <si>
    <t>Please note:</t>
  </si>
  <si>
    <t>The following is a list of amalgamated LGA's in this data set:</t>
  </si>
  <si>
    <t xml:space="preserve">  CITY OF WHITTLESEA consists of City of Whittlesea and Shire of Nillumbik</t>
  </si>
  <si>
    <t xml:space="preserve">  SHIRE OF NORTHERN GRAMPIANS consists of Rural City of Ararat and Shire of Northern Grampians</t>
  </si>
  <si>
    <t xml:space="preserve">  CITY OF GREATER GEELONG consists of Borough of Queenscliffe and City of Greater Geelong</t>
  </si>
  <si>
    <t xml:space="preserve">  SHIRE OF COLAC-OTWAY consists of Shire of Corangamite and Shire of Colac-Otway</t>
  </si>
  <si>
    <t xml:space="preserve">  SHIRE OF MOORABOOL consists of Shire of Hepburn and Shire of Moorabool</t>
  </si>
  <si>
    <t xml:space="preserve">  SHIRE OF CENTRAL GOLDFIELDS consists of Shire of Central Goldfields and Shire of Mount Alexander</t>
  </si>
  <si>
    <t xml:space="preserve">  SHIRE OF MITCHELL consists of Shire of Mansfield, Shire of Murrindindi and Shire of Mitchell</t>
  </si>
  <si>
    <t xml:space="preserve">  SHIRE OF ALPINE consists of Shire of Towong and Shire of Alpine</t>
  </si>
  <si>
    <t xml:space="preserve">  RURAL CITY OF BENALLA consists of Shire of Moira, Shire of Strathbogie, and Rural City of Benalla</t>
  </si>
  <si>
    <t xml:space="preserve">  SHIRE OF CAMPASPE consists of Shire of Gannawarra and Shire of Campaspe</t>
  </si>
  <si>
    <t xml:space="preserve">  SHIRE OF GLENELG consists of Shire of Glenelg and Shire of Southern Grampians</t>
  </si>
  <si>
    <t>Historial Yearly (2002-2010) EGM LGA Expenditure Data</t>
  </si>
  <si>
    <t>RURAL CITY OF ARARAT</t>
  </si>
  <si>
    <t xml:space="preserve">Historical yearly (2000-2003) EGM LGA expenditure data </t>
  </si>
  <si>
    <t xml:space="preserve">BANYULE    </t>
  </si>
  <si>
    <t xml:space="preserve">BAYSIDE    </t>
  </si>
  <si>
    <t xml:space="preserve">BOROONDARA    </t>
  </si>
  <si>
    <t xml:space="preserve">BRIMBANK    </t>
  </si>
  <si>
    <t xml:space="preserve">CARDINIA    </t>
  </si>
  <si>
    <t xml:space="preserve">CASEY    </t>
  </si>
  <si>
    <t xml:space="preserve">DAREBIN    </t>
  </si>
  <si>
    <t xml:space="preserve">FRANKSTON    </t>
  </si>
  <si>
    <t xml:space="preserve">GLEN EIRA   </t>
  </si>
  <si>
    <t xml:space="preserve">GREATER DANDENONG   </t>
  </si>
  <si>
    <t xml:space="preserve">HOBSONS BAY   </t>
  </si>
  <si>
    <t xml:space="preserve">HUME    </t>
  </si>
  <si>
    <t xml:space="preserve">KINGSTON    </t>
  </si>
  <si>
    <t xml:space="preserve">KNOX    </t>
  </si>
  <si>
    <t xml:space="preserve">MANNINGHAM    </t>
  </si>
  <si>
    <t xml:space="preserve">MARIBYRNONG    </t>
  </si>
  <si>
    <t xml:space="preserve">MAROONDAH    </t>
  </si>
  <si>
    <t xml:space="preserve">MELBOURNE    </t>
  </si>
  <si>
    <t xml:space="preserve">MELTON </t>
  </si>
  <si>
    <t xml:space="preserve">MONASH </t>
  </si>
  <si>
    <t>MOONEE VALLEY</t>
  </si>
  <si>
    <t xml:space="preserve">MORELAND </t>
  </si>
  <si>
    <t>MORNINGTON PENINSULA</t>
  </si>
  <si>
    <t xml:space="preserve">NILLUMBIK </t>
  </si>
  <si>
    <t>PORT PHILLIP</t>
  </si>
  <si>
    <t xml:space="preserve">STONNINGTON </t>
  </si>
  <si>
    <t xml:space="preserve">WHITEHORSE </t>
  </si>
  <si>
    <t xml:space="preserve">WHITTLESEA </t>
  </si>
  <si>
    <t xml:space="preserve">WYNDHAM </t>
  </si>
  <si>
    <t xml:space="preserve">YARRA </t>
  </si>
  <si>
    <t>YARRA RANGES</t>
  </si>
  <si>
    <t xml:space="preserve">Historical yearly (1992-2000) EGM LGA expenditure data </t>
  </si>
  <si>
    <t>Metropolitan Sub-total (31 LGAs)</t>
  </si>
  <si>
    <t xml:space="preserve">SD BARWON   </t>
  </si>
  <si>
    <t>BALANCE OF LGAs</t>
  </si>
  <si>
    <t xml:space="preserve">BOROUGH OF QUEENSCLIFFE </t>
  </si>
  <si>
    <t xml:space="preserve">GOLDEN PLAINS SHIRE </t>
  </si>
  <si>
    <t>SURF COAST SHIRE</t>
  </si>
  <si>
    <t>Sub-total (5 LGAs)</t>
  </si>
  <si>
    <t xml:space="preserve">SD CENTRAL HIGHLANDS HIGHLANDS </t>
  </si>
  <si>
    <t>CITY OF BALLARAT</t>
  </si>
  <si>
    <t xml:space="preserve">SHIRE OF HEPBURN </t>
  </si>
  <si>
    <t>BALANCE OF LGAs-</t>
  </si>
  <si>
    <t>CITY OF MOORABOOL</t>
  </si>
  <si>
    <t>SHIRE OF PYRENEES</t>
  </si>
  <si>
    <t xml:space="preserve">SD EAST GIPPSLAND GIPPSLAND </t>
  </si>
  <si>
    <t>SHIRE OF EAST GIPPSLAND</t>
  </si>
  <si>
    <t xml:space="preserve">SHIRE OF WELLINGTON </t>
  </si>
  <si>
    <t>Sub-total (2 LGAs)</t>
  </si>
  <si>
    <t xml:space="preserve">SD GIPPSLAND   </t>
  </si>
  <si>
    <t xml:space="preserve">BASS COAST SHIRE  </t>
  </si>
  <si>
    <t xml:space="preserve">SHIRE OF BAW BAW </t>
  </si>
  <si>
    <t>SHIRE OF LA TROBE</t>
  </si>
  <si>
    <t>SHIRE OF SOUTH GIPPSLAND</t>
  </si>
  <si>
    <t>Sub-total (4 LGAs)</t>
  </si>
  <si>
    <t xml:space="preserve">SD GOULBURN   </t>
  </si>
  <si>
    <t>CITY OF GREATER SHEPPARTON</t>
  </si>
  <si>
    <t>SHIRE OF DELATITE</t>
  </si>
  <si>
    <t>SHIRE OF MOIRA</t>
  </si>
  <si>
    <t xml:space="preserve">SHIRE OF MURRINDINDI </t>
  </si>
  <si>
    <t xml:space="preserve">SHIRE OF STRATHBOGIE </t>
  </si>
  <si>
    <t>Sub-total (7 LGAs)</t>
  </si>
  <si>
    <t xml:space="preserve">SD LODDON   </t>
  </si>
  <si>
    <t>CITY OF GREATER BENDIGO</t>
  </si>
  <si>
    <t>SHIRE OF MACEDON RANGES</t>
  </si>
  <si>
    <t xml:space="preserve">SHIRE OF LODDON </t>
  </si>
  <si>
    <t>SHIRE OF MOUNT ALEXANDER</t>
  </si>
  <si>
    <t xml:space="preserve">SD MALLEE   </t>
  </si>
  <si>
    <t>RURAL CITY OF MILDURA</t>
  </si>
  <si>
    <t>RURAL CITY OF SWAN</t>
  </si>
  <si>
    <t>SHIRE OF BULOKE</t>
  </si>
  <si>
    <t>SHIRE OF GANNAWARRA</t>
  </si>
  <si>
    <t xml:space="preserve">SD OVENS-MURRAY   </t>
  </si>
  <si>
    <t>RURAL CITY OF WANGARATTA</t>
  </si>
  <si>
    <t>RURAL CITY OF WODONGA</t>
  </si>
  <si>
    <t xml:space="preserve">ALPINE SHIRE   </t>
  </si>
  <si>
    <t>SHIRE OF INDIGO</t>
  </si>
  <si>
    <t xml:space="preserve">SHIRE OF TOWONG </t>
  </si>
  <si>
    <t xml:space="preserve">SD WESTERN DISTRICT DISTRICT </t>
  </si>
  <si>
    <t>CITY OF WARRNAMBOOL</t>
  </si>
  <si>
    <t xml:space="preserve">SHIRE OF GLENELG </t>
  </si>
  <si>
    <t xml:space="preserve">BALANCE OF LGAs- </t>
  </si>
  <si>
    <t xml:space="preserve">SHIRE OF CORANGAMITE </t>
  </si>
  <si>
    <t>SHIRE OF MOYNE</t>
  </si>
  <si>
    <t>SHIRE OF SOUTHERN GRAMPIANS</t>
  </si>
  <si>
    <t xml:space="preserve">SD WIMMERA   </t>
  </si>
  <si>
    <t>RURAL CITY OF HORSHAM</t>
  </si>
  <si>
    <t xml:space="preserve">SHIRE OF HINDMARSH </t>
  </si>
  <si>
    <t>SHIRE OF WEST WIMMERA</t>
  </si>
  <si>
    <t>SHIRE OF YARRIAMBIACK</t>
  </si>
  <si>
    <t>Country Sub-total (47 LGAs)</t>
  </si>
  <si>
    <t>TOTAL GAMING VENUES</t>
  </si>
  <si>
    <t>Losses 17/18 ($Million)</t>
  </si>
  <si>
    <t xml:space="preserve">Banyule </t>
  </si>
  <si>
    <t xml:space="preserve">Bayside </t>
  </si>
  <si>
    <t xml:space="preserve">Boroondara </t>
  </si>
  <si>
    <t xml:space="preserve">Brimbank </t>
  </si>
  <si>
    <t xml:space="preserve">Cardinia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</si>
  <si>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</si>
  <si>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</si>
  <si>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</si>
  <si>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</si>
  <si>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Dandenong </t>
  </si>
  <si>
    <t xml:space="preserve">Hobsons Bay </t>
  </si>
  <si>
    <t xml:space="preserve">Hume </t>
  </si>
  <si>
    <t xml:space="preserve">Kingston </t>
  </si>
  <si>
    <t xml:space="preserve">Knox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</si>
  <si>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</si>
  <si>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</si>
  <si>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</si>
  <si>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</si>
  <si>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</si>
  <si>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Whitehorse </t>
  </si>
  <si>
    <t xml:space="preserve">Monash </t>
  </si>
  <si>
    <t xml:space="preserve">Moonee Valley </t>
  </si>
  <si>
    <t xml:space="preserve">Yarra </t>
  </si>
  <si>
    <t xml:space="preserve">Moreland </t>
  </si>
  <si>
    <t xml:space="preserve">Mornington Peninsula </t>
  </si>
  <si>
    <t xml:space="preserve">Nillumbik </t>
  </si>
  <si>
    <t xml:space="preserve">Port Phillip </t>
  </si>
  <si>
    <t xml:space="preserve">Stonnington </t>
  </si>
  <si>
    <t xml:space="preserve">Whittlesea </t>
  </si>
  <si>
    <t xml:space="preserve">Wyndham </t>
  </si>
  <si>
    <t xml:space="preserve">Yarra Ranges </t>
  </si>
  <si>
    <t>Victoria</t>
  </si>
  <si>
    <t>Melbourne metro.</t>
  </si>
  <si>
    <t>2017/18</t>
  </si>
  <si>
    <t>2010/11</t>
  </si>
  <si>
    <t>2011/12</t>
  </si>
  <si>
    <t>2012/13</t>
  </si>
  <si>
    <t>2013/14</t>
  </si>
  <si>
    <t>2014/15</t>
  </si>
  <si>
    <t>2015/16</t>
  </si>
  <si>
    <t>2016/17</t>
  </si>
  <si>
    <t>WHITTLESEA</t>
  </si>
  <si>
    <t>Melbourne</t>
  </si>
  <si>
    <t>Moreland</t>
  </si>
  <si>
    <t>Darebin</t>
  </si>
  <si>
    <t>Boroondara</t>
  </si>
  <si>
    <t>Whitehorse</t>
  </si>
  <si>
    <t>Manningham</t>
  </si>
  <si>
    <t>Banyule</t>
  </si>
  <si>
    <t>Maroondah</t>
  </si>
  <si>
    <t>Knox</t>
  </si>
  <si>
    <t>Monash</t>
  </si>
  <si>
    <t>Port Phillip</t>
  </si>
  <si>
    <t>Kingston</t>
  </si>
  <si>
    <t>Greater Dandenong</t>
  </si>
  <si>
    <t>Frankston</t>
  </si>
  <si>
    <t>Casey</t>
  </si>
  <si>
    <t>Hume</t>
  </si>
  <si>
    <t>Brimbank</t>
  </si>
  <si>
    <t>Hobsons Bay</t>
  </si>
  <si>
    <t>Wyndham</t>
  </si>
  <si>
    <t>Yarra</t>
  </si>
  <si>
    <t>Maribyrnong</t>
  </si>
  <si>
    <t>Stonnington</t>
  </si>
  <si>
    <t>Glen Eira</t>
  </si>
  <si>
    <t>Bayside</t>
  </si>
  <si>
    <t>Moonee Valley</t>
  </si>
  <si>
    <t>Cardinia</t>
  </si>
  <si>
    <t>Yarra Ranges</t>
  </si>
  <si>
    <t>Melton</t>
  </si>
  <si>
    <t>Mornington Peninsula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</si>
  <si>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</si>
  <si>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</si>
  <si>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</si>
  <si>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</si>
  <si>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</si>
  <si>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</si>
  <si>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</si>
  <si>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</si>
  <si>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Nillumbik</t>
  </si>
  <si>
    <t>Whittlesea</t>
  </si>
  <si>
    <t>2000/01</t>
  </si>
  <si>
    <t>2001/02</t>
  </si>
  <si>
    <t>1992/3</t>
  </si>
  <si>
    <t>1993/4</t>
  </si>
  <si>
    <t>1994/5</t>
  </si>
  <si>
    <t>1995/6</t>
  </si>
  <si>
    <t>1996/7</t>
  </si>
  <si>
    <t>1997/8</t>
  </si>
  <si>
    <t>1998/9</t>
  </si>
  <si>
    <t>1999/00</t>
  </si>
  <si>
    <t>EGM Gambling Losses by Metropolitan LGA: 1992 to 2018</t>
  </si>
  <si>
    <t>Metro. Melbourne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</si>
  <si>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</si>
  <si>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</si>
  <si>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</si>
  <si>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</si>
  <si>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</si>
  <si>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</si>
  <si>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</si>
  <si>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>GLEN EIRA</t>
  </si>
  <si>
    <t>GREATER DANDENONG</t>
  </si>
  <si>
    <t>HOBSONS BAY</t>
  </si>
  <si>
    <t>HUME</t>
  </si>
  <si>
    <t xml:space="preserve">KINGSTON </t>
  </si>
  <si>
    <t>KNOX</t>
  </si>
  <si>
    <t>MANNINGHAM</t>
  </si>
  <si>
    <t xml:space="preserve">MARIBYRNONG </t>
  </si>
  <si>
    <t xml:space="preserve">MAROONDAH </t>
  </si>
  <si>
    <t>MELBOURNE</t>
  </si>
  <si>
    <t>MONASH</t>
  </si>
  <si>
    <t>STONNINGTON</t>
  </si>
  <si>
    <t>WHITEHORSE</t>
  </si>
  <si>
    <t>WYNDHAM</t>
  </si>
  <si>
    <t xml:space="preserve">CARDINIA </t>
  </si>
  <si>
    <t>Losses ($millions)</t>
  </si>
  <si>
    <t>2019/20</t>
  </si>
  <si>
    <t>2018/19</t>
  </si>
  <si>
    <t>2020/21</t>
  </si>
  <si>
    <t>2021/22</t>
  </si>
  <si>
    <r>
      <t xml:space="preserve">                     Select locality of interest  </t>
    </r>
    <r>
      <rPr>
        <sz val="8"/>
        <rFont val="Wingdings"/>
        <charset val="2"/>
      </rPr>
      <t>F</t>
    </r>
  </si>
  <si>
    <r>
      <t xml:space="preserve">             And a locality for comparison  </t>
    </r>
    <r>
      <rPr>
        <sz val="8"/>
        <rFont val="Wingdings"/>
        <charset val="2"/>
      </rPr>
      <t>F</t>
    </r>
  </si>
  <si>
    <t>2022/23</t>
  </si>
  <si>
    <t>2023/24</t>
  </si>
  <si>
    <t>GAMING LOSSES PER PERSON: ADJUSTED FOR INFLATION AND POPULATION</t>
  </si>
  <si>
    <t>From data published by the Victorian Commission for Liquor and Gambling Regulation and ABS population estimates</t>
  </si>
  <si>
    <t>% decline</t>
  </si>
  <si>
    <t>% change</t>
  </si>
  <si>
    <t>Ranked changes in real EGM losses per person</t>
  </si>
  <si>
    <t>REAL EGM LOSSES PER PERSON MUNICIPALITY AND YEAR: 
metropolitan municipalities, 1996 to 2024</t>
  </si>
  <si>
    <t>% decline since 2001</t>
  </si>
  <si>
    <t>Per cent change 2001/2-2023/44</t>
  </si>
  <si>
    <t>Per cent change in inflation-adjusted EGM losses per person: 2000/01 to 2023/4</t>
  </si>
  <si>
    <t>The year 2001/02 is chosen as the first year of this range, as it represents the peak of real EGM losses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</si>
</sst>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name val="Times New Roman"/>
      <family val="1"/>
    </font>
    <font>
      <sz val="8"/>
      <color indexed="18"/>
      <name val="Garamond"/>
      <family val="1"/>
    </font>
    <font>
      <sz val="7.5"/>
      <name val="Times New Roman"/>
      <family val="1"/>
    </font>
    <font>
      <sz val="8"/>
      <name val="Arial"/>
      <family val="2"/>
    </font>
    <font>
      <sz val="9"/>
      <name val="Garamond"/>
      <family val="1"/>
    </font>
    <font>
      <sz val="7"/>
      <name val="Times New Roman"/>
      <family val="1"/>
    </font>
    <font>
      <u/>
      <sz val="11"/>
      <color theme="10"/>
      <name val="Calibri"/>
      <family val="2"/>
    </font>
    <font>
      <u/>
      <sz val="11.5"/>
      <color theme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3.5"/>
      <color rgb="FFFFFF00"/>
      <name val="Garamond"/>
      <family val="1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4" tint="0.79998168889431442"/>
      <name val="Calibri"/>
      <family val="2"/>
      <scheme val="minor"/>
    </font>
    <font>
      <b/>
      <sz val="10.5"/>
      <color theme="6" tint="0.79998168889431442"/>
      <name val="Calibri"/>
      <family val="2"/>
      <scheme val="minor"/>
    </font>
    <font>
      <sz val="7"/>
      <color theme="1"/>
      <name val="Calibri"/>
      <family val="2"/>
      <scheme val="minor"/>
    </font>
    <font>
      <sz val="18"/>
      <color rgb="FFFFFF00"/>
      <name val="Garamond"/>
      <family val="1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8"/>
      <name val="Wingdings"/>
      <charset val="2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name val="Calibri"/>
      <family val="2"/>
      <scheme val="minor"/>
    </font>
    <font>
      <sz val="5"/>
      <color indexed="8"/>
      <name val="Calibri"/>
      <family val="2"/>
      <scheme val="minor"/>
    </font>
    <font>
      <b/>
      <sz val="14"/>
      <color theme="1"/>
      <name val="Garamond"/>
      <family val="1"/>
    </font>
    <font>
      <sz val="10"/>
      <color theme="0"/>
      <name val="Arial"/>
      <family val="2"/>
    </font>
    <font>
      <sz val="5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5" fillId="0" borderId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6" borderId="5">
      <alignment vertical="center"/>
      <protection locked="0"/>
    </xf>
  </cellStyleXfs>
  <cellXfs count="10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3" fontId="0" fillId="0" borderId="0" xfId="1" applyFont="1"/>
    <xf numFmtId="0" fontId="7" fillId="0" borderId="0" xfId="0" applyFont="1" applyAlignment="1">
      <alignment horizontal="center"/>
    </xf>
    <xf numFmtId="43" fontId="0" fillId="0" borderId="2" xfId="0" applyNumberFormat="1" applyBorder="1"/>
    <xf numFmtId="43" fontId="0" fillId="0" borderId="0" xfId="0" applyNumberForma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43" fontId="3" fillId="0" borderId="2" xfId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8" fontId="0" fillId="0" borderId="0" xfId="0" applyNumberFormat="1"/>
    <xf numFmtId="0" fontId="8" fillId="0" borderId="3" xfId="0" applyFont="1" applyBorder="1"/>
    <xf numFmtId="8" fontId="8" fillId="0" borderId="3" xfId="0" applyNumberFormat="1" applyFont="1" applyBorder="1"/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3" fontId="12" fillId="3" borderId="4" xfId="0" applyNumberFormat="1" applyFont="1" applyFill="1" applyBorder="1" applyAlignment="1" applyProtection="1">
      <alignment vertical="center"/>
      <protection hidden="1"/>
    </xf>
    <xf numFmtId="165" fontId="13" fillId="0" borderId="4" xfId="0" applyNumberFormat="1" applyFont="1" applyBorder="1" applyAlignment="1" applyProtection="1">
      <alignment horizontal="center" vertical="center" wrapText="1"/>
      <protection hidden="1"/>
    </xf>
    <xf numFmtId="3" fontId="12" fillId="4" borderId="4" xfId="0" applyNumberFormat="1" applyFont="1" applyFill="1" applyBorder="1" applyAlignment="1" applyProtection="1">
      <alignment vertical="center"/>
      <protection hidden="1"/>
    </xf>
    <xf numFmtId="165" fontId="13" fillId="4" borderId="4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4" xfId="0" applyNumberFormat="1" applyFont="1" applyBorder="1" applyAlignment="1" applyProtection="1">
      <alignment horizontal="left"/>
      <protection hidden="1"/>
    </xf>
    <xf numFmtId="0" fontId="12" fillId="0" borderId="4" xfId="0" applyFont="1" applyBorder="1" applyProtection="1">
      <protection hidden="1"/>
    </xf>
    <xf numFmtId="3" fontId="12" fillId="3" borderId="4" xfId="4" applyNumberFormat="1" applyFont="1" applyFill="1" applyBorder="1" applyProtection="1">
      <protection hidden="1"/>
    </xf>
    <xf numFmtId="3" fontId="16" fillId="0" borderId="4" xfId="0" applyNumberFormat="1" applyFont="1" applyBorder="1" applyAlignment="1" applyProtection="1">
      <alignment horizontal="right"/>
      <protection hidden="1"/>
    </xf>
    <xf numFmtId="0" fontId="12" fillId="0" borderId="0" xfId="0" applyFont="1" applyAlignment="1" applyProtection="1">
      <alignment horizontal="left"/>
      <protection hidden="1"/>
    </xf>
    <xf numFmtId="3" fontId="17" fillId="5" borderId="4" xfId="0" applyNumberFormat="1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 vertical="center" wrapText="1"/>
      <protection hidden="1"/>
    </xf>
    <xf numFmtId="3" fontId="14" fillId="0" borderId="4" xfId="0" applyNumberFormat="1" applyFont="1" applyBorder="1" applyAlignment="1" applyProtection="1">
      <alignment horizontal="center" vertical="center"/>
      <protection hidden="1"/>
    </xf>
    <xf numFmtId="0" fontId="22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3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3" fontId="21" fillId="0" borderId="0" xfId="1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24" fillId="0" borderId="1" xfId="0" applyFont="1" applyBorder="1" applyAlignment="1">
      <alignment horizontal="center" wrapText="1"/>
    </xf>
    <xf numFmtId="43" fontId="22" fillId="0" borderId="0" xfId="1" applyFont="1"/>
    <xf numFmtId="43" fontId="22" fillId="0" borderId="2" xfId="0" applyNumberFormat="1" applyFont="1" applyBorder="1"/>
    <xf numFmtId="43" fontId="22" fillId="0" borderId="0" xfId="0" applyNumberFormat="1" applyFont="1"/>
    <xf numFmtId="0" fontId="32" fillId="0" borderId="0" xfId="0" applyFont="1"/>
    <xf numFmtId="0" fontId="2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4" xfId="0" applyFont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3" fontId="37" fillId="11" borderId="0" xfId="0" applyNumberFormat="1" applyFont="1" applyFill="1" applyAlignment="1">
      <alignment vertical="center"/>
    </xf>
    <xf numFmtId="3" fontId="21" fillId="11" borderId="0" xfId="1" applyNumberFormat="1" applyFont="1" applyFill="1" applyAlignment="1">
      <alignment vertical="center"/>
    </xf>
    <xf numFmtId="0" fontId="27" fillId="0" borderId="0" xfId="0" applyFont="1" applyProtection="1">
      <protection hidden="1"/>
    </xf>
    <xf numFmtId="166" fontId="38" fillId="0" borderId="0" xfId="0" applyNumberFormat="1" applyFont="1" applyProtection="1">
      <protection hidden="1"/>
    </xf>
    <xf numFmtId="0" fontId="41" fillId="0" borderId="0" xfId="0" applyFont="1" applyProtection="1">
      <protection hidden="1"/>
    </xf>
    <xf numFmtId="0" fontId="42" fillId="0" borderId="0" xfId="0" applyFont="1" applyProtection="1">
      <protection hidden="1"/>
    </xf>
    <xf numFmtId="0" fontId="33" fillId="9" borderId="0" xfId="0" applyFont="1" applyFill="1" applyAlignment="1" applyProtection="1">
      <alignment horizontal="center" vertical="center" wrapText="1"/>
      <protection hidden="1"/>
    </xf>
    <xf numFmtId="0" fontId="34" fillId="8" borderId="0" xfId="0" applyFont="1" applyFill="1" applyAlignment="1" applyProtection="1">
      <alignment horizontal="center" vertical="center" wrapText="1"/>
      <protection hidden="1"/>
    </xf>
    <xf numFmtId="0" fontId="35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44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165" fontId="28" fillId="0" borderId="6" xfId="0" applyNumberFormat="1" applyFont="1" applyBorder="1" applyProtection="1">
      <protection hidden="1"/>
    </xf>
    <xf numFmtId="165" fontId="28" fillId="0" borderId="6" xfId="0" applyNumberFormat="1" applyFont="1" applyBorder="1" applyProtection="1">
      <protection locked="0" hidden="1"/>
    </xf>
    <xf numFmtId="0" fontId="42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>
      <alignment horizontal="center" vertical="center"/>
    </xf>
    <xf numFmtId="1" fontId="20" fillId="0" borderId="1" xfId="0" applyNumberFormat="1" applyFont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 wrapText="1"/>
    </xf>
    <xf numFmtId="1" fontId="20" fillId="0" borderId="1" xfId="0" quotePrefix="1" applyNumberFormat="1" applyFont="1" applyBorder="1" applyAlignment="1">
      <alignment horizontal="center" vertical="center" wrapText="1"/>
    </xf>
    <xf numFmtId="1" fontId="20" fillId="0" borderId="0" xfId="0" quotePrefix="1" applyNumberFormat="1" applyFont="1" applyAlignment="1">
      <alignment horizontal="center" vertical="center" wrapText="1"/>
    </xf>
    <xf numFmtId="1" fontId="0" fillId="0" borderId="0" xfId="0" applyNumberFormat="1"/>
    <xf numFmtId="1" fontId="22" fillId="0" borderId="0" xfId="0" applyNumberFormat="1" applyFont="1" applyAlignment="1">
      <alignment vertical="center"/>
    </xf>
    <xf numFmtId="165" fontId="21" fillId="5" borderId="6" xfId="0" applyNumberFormat="1" applyFont="1" applyFill="1" applyBorder="1" applyAlignment="1" applyProtection="1">
      <alignment horizontal="center" vertical="center"/>
      <protection hidden="1"/>
    </xf>
    <xf numFmtId="165" fontId="21" fillId="7" borderId="6" xfId="0" applyNumberFormat="1" applyFont="1" applyFill="1" applyBorder="1" applyAlignment="1" applyProtection="1">
      <alignment horizontal="center" vertical="center"/>
      <protection hidden="1"/>
    </xf>
    <xf numFmtId="165" fontId="21" fillId="5" borderId="4" xfId="0" applyNumberFormat="1" applyFont="1" applyFill="1" applyBorder="1" applyAlignment="1" applyProtection="1">
      <alignment horizontal="center"/>
      <protection hidden="1"/>
    </xf>
    <xf numFmtId="1" fontId="22" fillId="0" borderId="0" xfId="0" applyNumberFormat="1" applyFont="1"/>
    <xf numFmtId="0" fontId="0" fillId="0" borderId="0" xfId="0" applyProtection="1">
      <protection hidden="1"/>
    </xf>
    <xf numFmtId="1" fontId="46" fillId="0" borderId="0" xfId="0" applyNumberFormat="1" applyFont="1" applyProtection="1">
      <protection hidden="1"/>
    </xf>
    <xf numFmtId="0" fontId="46" fillId="0" borderId="0" xfId="0" applyFont="1" applyProtection="1">
      <protection hidden="1"/>
    </xf>
    <xf numFmtId="0" fontId="28" fillId="0" borderId="0" xfId="0" applyFont="1" applyAlignment="1" applyProtection="1">
      <alignment horizontal="left" vertical="center"/>
      <protection hidden="1"/>
    </xf>
    <xf numFmtId="1" fontId="29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39" fillId="12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21" fillId="0" borderId="7" xfId="0" applyFont="1" applyBorder="1" applyAlignment="1" applyProtection="1">
      <alignment horizontal="center"/>
      <protection hidden="1"/>
    </xf>
    <xf numFmtId="0" fontId="24" fillId="2" borderId="6" xfId="0" applyFont="1" applyFill="1" applyBorder="1" applyAlignment="1" applyProtection="1">
      <alignment horizontal="center"/>
      <protection hidden="1"/>
    </xf>
    <xf numFmtId="0" fontId="36" fillId="10" borderId="0" xfId="0" applyFont="1" applyFill="1" applyAlignment="1" applyProtection="1">
      <alignment horizontal="center" wrapText="1"/>
      <protection hidden="1"/>
    </xf>
    <xf numFmtId="0" fontId="21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0" fillId="8" borderId="0" xfId="0" applyFont="1" applyFill="1" applyAlignment="1" applyProtection="1">
      <alignment horizontal="center" vertical="center"/>
      <protection hidden="1"/>
    </xf>
  </cellXfs>
  <cellStyles count="15">
    <cellStyle name="Comma" xfId="1" builtinId="3"/>
    <cellStyle name="Comma 2" xfId="5" xr:uid="{00000000-0005-0000-0000-000001000000}"/>
    <cellStyle name="Hyperlink 2" xfId="6" xr:uid="{00000000-0005-0000-0000-000002000000}"/>
    <cellStyle name="Hyperlink 3" xfId="7" xr:uid="{00000000-0005-0000-0000-000003000000}"/>
    <cellStyle name="Normal" xfId="0" builtinId="0"/>
    <cellStyle name="Normal 2" xfId="8" xr:uid="{00000000-0005-0000-0000-000005000000}"/>
    <cellStyle name="Normal 3" xfId="3" xr:uid="{00000000-0005-0000-0000-000006000000}"/>
    <cellStyle name="Normal 4" xfId="9" xr:uid="{00000000-0005-0000-0000-000007000000}"/>
    <cellStyle name="Normal 5" xfId="10" xr:uid="{00000000-0005-0000-0000-000008000000}"/>
    <cellStyle name="Normal 6" xfId="11" xr:uid="{00000000-0005-0000-0000-000009000000}"/>
    <cellStyle name="Normal 6 2 2" xfId="12" xr:uid="{00000000-0005-0000-0000-00000A000000}"/>
    <cellStyle name="Normal 6 3" xfId="13" xr:uid="{00000000-0005-0000-0000-00000B000000}"/>
    <cellStyle name="Normal_test" xfId="4" xr:uid="{00000000-0005-0000-0000-00000C000000}"/>
    <cellStyle name="Percent 2" xfId="2" xr:uid="{00000000-0005-0000-0000-00000D000000}"/>
    <cellStyle name="rowfield" xfId="14" xr:uid="{00000000-0005-0000-0000-00000E000000}"/>
  </cellStyles>
  <dxfs count="0"/>
  <tableStyles count="0" defaultTableStyle="TableStyleMedium2" defaultPivotStyle="PivotStyleLight16"/>
  <colors>
    <mruColors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8b14e5d23976446c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1654359737087E-2"/>
          <c:y val="1.2894206322828559E-2"/>
          <c:w val="0.87298252318576408"/>
          <c:h val="0.90021505439948357"/>
        </c:manualLayout>
      </c:layout>
      <c:lineChart>
        <c:grouping val="standard"/>
        <c:varyColors val="0"/>
        <c:ser>
          <c:idx val="0"/>
          <c:order val="0"/>
          <c:tx>
            <c:strRef>
              <c:f>Front!$C$10</c:f>
              <c:strCache>
                <c:ptCount val="1"/>
                <c:pt idx="0">
                  <c:v>Maribyrnong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5C-434A-B1B7-FC8F16D9618F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53-4FFF-ACCA-E5909A391B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Front!$C$11:$C$38</c:f>
              <c:numCache>
                <c:formatCode>#,##0.0</c:formatCode>
                <c:ptCount val="28"/>
                <c:pt idx="0">
                  <c:v>1464.8675893633515</c:v>
                </c:pt>
                <c:pt idx="1">
                  <c:v>1608.5994653301698</c:v>
                </c:pt>
                <c:pt idx="2">
                  <c:v>1763.763733290833</c:v>
                </c:pt>
                <c:pt idx="3">
                  <c:v>1806.2043943923225</c:v>
                </c:pt>
                <c:pt idx="4">
                  <c:v>1822.311812499845</c:v>
                </c:pt>
                <c:pt idx="5">
                  <c:v>1856.7795117556743</c:v>
                </c:pt>
                <c:pt idx="6">
                  <c:v>1631.5805119277888</c:v>
                </c:pt>
                <c:pt idx="7">
                  <c:v>1527.5388311352774</c:v>
                </c:pt>
                <c:pt idx="8">
                  <c:v>1524.0620758465157</c:v>
                </c:pt>
                <c:pt idx="9">
                  <c:v>1437.8002210161808</c:v>
                </c:pt>
                <c:pt idx="10">
                  <c:v>1414.7778697109645</c:v>
                </c:pt>
                <c:pt idx="11">
                  <c:v>1282.2593447927372</c:v>
                </c:pt>
                <c:pt idx="12">
                  <c:v>1242.6177115439355</c:v>
                </c:pt>
                <c:pt idx="13">
                  <c:v>1122.5235541135771</c:v>
                </c:pt>
                <c:pt idx="14">
                  <c:v>1073.2966523444534</c:v>
                </c:pt>
                <c:pt idx="15">
                  <c:v>1028.9840274879934</c:v>
                </c:pt>
                <c:pt idx="16">
                  <c:v>921.42374206501381</c:v>
                </c:pt>
                <c:pt idx="17">
                  <c:v>864.72218502350734</c:v>
                </c:pt>
                <c:pt idx="18">
                  <c:v>827.46136057467913</c:v>
                </c:pt>
                <c:pt idx="19">
                  <c:v>803.81241878583603</c:v>
                </c:pt>
                <c:pt idx="20">
                  <c:v>771.73775820543813</c:v>
                </c:pt>
                <c:pt idx="21">
                  <c:v>747.49917838499664</c:v>
                </c:pt>
                <c:pt idx="22">
                  <c:v>751.85557503673033</c:v>
                </c:pt>
                <c:pt idx="23">
                  <c:v>528.21810432287293</c:v>
                </c:pt>
                <c:pt idx="24">
                  <c:v>437.06684465263737</c:v>
                </c:pt>
                <c:pt idx="25">
                  <c:v>635.35781565501543</c:v>
                </c:pt>
                <c:pt idx="26">
                  <c:v>782.44797061170254</c:v>
                </c:pt>
                <c:pt idx="27">
                  <c:v>722.01122959394957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78A-456E-88DF-8C103D16EE0F}"/>
            </c:ext>
          </c:extLst>
        </c:ser>
        <c:ser>
          <c:idx val="1"/>
          <c:order val="1"/>
          <c:tx>
            <c:strRef>
              <c:f>Front!$D$10</c:f>
              <c:strCache>
                <c:ptCount val="1"/>
                <c:pt idx="0">
                  <c:v>Bayside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193962724492251E-2"/>
                  <c:y val="-3.5297814890556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5-45B0-9BC9-8F252FCE7FDC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5C-434A-B1B7-FC8F16D961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Front!$D$11:$D$38</c:f>
              <c:numCache>
                <c:formatCode>#,##0.0</c:formatCode>
                <c:ptCount val="28"/>
                <c:pt idx="0">
                  <c:v>409.43340554845162</c:v>
                </c:pt>
                <c:pt idx="1">
                  <c:v>364.48240115531428</c:v>
                </c:pt>
                <c:pt idx="2">
                  <c:v>387.10389764912935</c:v>
                </c:pt>
                <c:pt idx="3">
                  <c:v>400.64741385332701</c:v>
                </c:pt>
                <c:pt idx="4">
                  <c:v>406.3494932998268</c:v>
                </c:pt>
                <c:pt idx="5">
                  <c:v>414.815819682457</c:v>
                </c:pt>
                <c:pt idx="6">
                  <c:v>337.86515054137311</c:v>
                </c:pt>
                <c:pt idx="7">
                  <c:v>303.50358760781552</c:v>
                </c:pt>
                <c:pt idx="8">
                  <c:v>283.2167944315114</c:v>
                </c:pt>
                <c:pt idx="9">
                  <c:v>288.4089254134625</c:v>
                </c:pt>
                <c:pt idx="10">
                  <c:v>290.50314356857007</c:v>
                </c:pt>
                <c:pt idx="11">
                  <c:v>301.10857147950003</c:v>
                </c:pt>
                <c:pt idx="12">
                  <c:v>307.95417583553018</c:v>
                </c:pt>
                <c:pt idx="13">
                  <c:v>269.2094635835432</c:v>
                </c:pt>
                <c:pt idx="14">
                  <c:v>265.06463219955089</c:v>
                </c:pt>
                <c:pt idx="15">
                  <c:v>260.11394524027304</c:v>
                </c:pt>
                <c:pt idx="16">
                  <c:v>220.14177468936435</c:v>
                </c:pt>
                <c:pt idx="17">
                  <c:v>210.12251739763258</c:v>
                </c:pt>
                <c:pt idx="18">
                  <c:v>204.85469021548795</c:v>
                </c:pt>
                <c:pt idx="19">
                  <c:v>171.40686168775429</c:v>
                </c:pt>
                <c:pt idx="20">
                  <c:v>178.52590357097415</c:v>
                </c:pt>
                <c:pt idx="21">
                  <c:v>179.35076441940637</c:v>
                </c:pt>
                <c:pt idx="22">
                  <c:v>156.73775411589443</c:v>
                </c:pt>
                <c:pt idx="23">
                  <c:v>111.87655139007485</c:v>
                </c:pt>
                <c:pt idx="24">
                  <c:v>80.20572392576004</c:v>
                </c:pt>
                <c:pt idx="25">
                  <c:v>108.71620451565892</c:v>
                </c:pt>
                <c:pt idx="26">
                  <c:v>140.80495613598876</c:v>
                </c:pt>
                <c:pt idx="27">
                  <c:v>118.73235604956268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78A-456E-88DF-8C103D16E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30912"/>
        <c:axId val="106232832"/>
      </c:lineChart>
      <c:catAx>
        <c:axId val="106230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2832"/>
        <c:crosses val="autoZero"/>
        <c:auto val="1"/>
        <c:lblAlgn val="ctr"/>
        <c:lblOffset val="100"/>
        <c:noMultiLvlLbl val="0"/>
      </c:catAx>
      <c:valAx>
        <c:axId val="106232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Annual Expenditure ($millions)</a:t>
                </a:r>
              </a:p>
            </c:rich>
          </c:tx>
          <c:layout>
            <c:manualLayout>
              <c:xMode val="edge"/>
              <c:yMode val="edge"/>
              <c:x val="2.0546877754314568E-3"/>
              <c:y val="0.3000608105457255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0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175006226769557"/>
          <c:y val="0.79341189512538779"/>
          <c:w val="0.29714742334120042"/>
          <c:h val="8.665515847683945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7924876082114E-2"/>
          <c:y val="1.9861108721870122E-2"/>
          <c:w val="0.96328372709308363"/>
          <c:h val="0.938253135162024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Front!$T$10</c:f>
              <c:strCache>
                <c:ptCount val="1"/>
                <c:pt idx="0">
                  <c:v>% change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Front!$S$11:$S$42</c:f>
              <c:strCache>
                <c:ptCount val="32"/>
                <c:pt idx="0">
                  <c:v>Melbourne</c:v>
                </c:pt>
                <c:pt idx="1">
                  <c:v>Bayside</c:v>
                </c:pt>
                <c:pt idx="2">
                  <c:v>Wyndham</c:v>
                </c:pt>
                <c:pt idx="3">
                  <c:v>Yarra</c:v>
                </c:pt>
                <c:pt idx="4">
                  <c:v>Port Phillip</c:v>
                </c:pt>
                <c:pt idx="5">
                  <c:v>Stonnington</c:v>
                </c:pt>
                <c:pt idx="6">
                  <c:v>Moreland</c:v>
                </c:pt>
                <c:pt idx="7">
                  <c:v>Glen Eira</c:v>
                </c:pt>
                <c:pt idx="8">
                  <c:v>Maribyrnong</c:v>
                </c:pt>
                <c:pt idx="9">
                  <c:v>Monash</c:v>
                </c:pt>
                <c:pt idx="10">
                  <c:v>Darebin</c:v>
                </c:pt>
                <c:pt idx="11">
                  <c:v>Knox</c:v>
                </c:pt>
                <c:pt idx="12">
                  <c:v>Casey</c:v>
                </c:pt>
                <c:pt idx="13">
                  <c:v>Boroondara</c:v>
                </c:pt>
                <c:pt idx="14">
                  <c:v>Kingston</c:v>
                </c:pt>
                <c:pt idx="15">
                  <c:v>Nillumbik</c:v>
                </c:pt>
                <c:pt idx="16">
                  <c:v>Manningham</c:v>
                </c:pt>
                <c:pt idx="17">
                  <c:v>Frankston</c:v>
                </c:pt>
                <c:pt idx="18">
                  <c:v>Metro. Melbourne</c:v>
                </c:pt>
                <c:pt idx="19">
                  <c:v>Whittlesea</c:v>
                </c:pt>
                <c:pt idx="20">
                  <c:v>Yarra Ranges</c:v>
                </c:pt>
                <c:pt idx="21">
                  <c:v>Maroondah</c:v>
                </c:pt>
                <c:pt idx="22">
                  <c:v>Banyule</c:v>
                </c:pt>
                <c:pt idx="23">
                  <c:v>Hume</c:v>
                </c:pt>
                <c:pt idx="24">
                  <c:v>Whitehorse</c:v>
                </c:pt>
                <c:pt idx="25">
                  <c:v>Mornington Peninsula</c:v>
                </c:pt>
                <c:pt idx="26">
                  <c:v>Hobsons Bay</c:v>
                </c:pt>
                <c:pt idx="27">
                  <c:v>Melton</c:v>
                </c:pt>
                <c:pt idx="28">
                  <c:v>Moonee Valley</c:v>
                </c:pt>
                <c:pt idx="29">
                  <c:v>Greater Dandenong</c:v>
                </c:pt>
                <c:pt idx="30">
                  <c:v>Cardinia</c:v>
                </c:pt>
                <c:pt idx="31">
                  <c:v>Brimbank</c:v>
                </c:pt>
              </c:strCache>
            </c:strRef>
          </c:cat>
          <c:val>
            <c:numRef>
              <c:f>Front!$T$11:$T$42</c:f>
              <c:numCache>
                <c:formatCode>0</c:formatCode>
                <c:ptCount val="32"/>
                <c:pt idx="0">
                  <c:v>-80.978187417539132</c:v>
                </c:pt>
                <c:pt idx="1">
                  <c:v>-71.377090647012281</c:v>
                </c:pt>
                <c:pt idx="2">
                  <c:v>-69.050593135414076</c:v>
                </c:pt>
                <c:pt idx="3">
                  <c:v>-68.677321871581199</c:v>
                </c:pt>
                <c:pt idx="4">
                  <c:v>-66.303364359714379</c:v>
                </c:pt>
                <c:pt idx="5">
                  <c:v>-66.148657675377507</c:v>
                </c:pt>
                <c:pt idx="6">
                  <c:v>-64.513396930242322</c:v>
                </c:pt>
                <c:pt idx="7">
                  <c:v>-61.594572092753161</c:v>
                </c:pt>
                <c:pt idx="8">
                  <c:v>-61.11486447245138</c:v>
                </c:pt>
                <c:pt idx="9">
                  <c:v>-59.805062719656924</c:v>
                </c:pt>
                <c:pt idx="10">
                  <c:v>-59.371618239470827</c:v>
                </c:pt>
                <c:pt idx="11">
                  <c:v>-58.998454888675234</c:v>
                </c:pt>
                <c:pt idx="12">
                  <c:v>-58.060885552247633</c:v>
                </c:pt>
                <c:pt idx="13">
                  <c:v>-57.81544367882794</c:v>
                </c:pt>
                <c:pt idx="14">
                  <c:v>-57.673484060832337</c:v>
                </c:pt>
                <c:pt idx="15">
                  <c:v>-57.421150505602427</c:v>
                </c:pt>
                <c:pt idx="16">
                  <c:v>-56.958455197293247</c:v>
                </c:pt>
                <c:pt idx="17">
                  <c:v>-56.662657267167425</c:v>
                </c:pt>
                <c:pt idx="18">
                  <c:v>-56.453304045153764</c:v>
                </c:pt>
                <c:pt idx="19">
                  <c:v>-55.668809597105785</c:v>
                </c:pt>
                <c:pt idx="20">
                  <c:v>-55.327479844078844</c:v>
                </c:pt>
                <c:pt idx="21">
                  <c:v>-54.976422248169776</c:v>
                </c:pt>
                <c:pt idx="22">
                  <c:v>-54.854079116733914</c:v>
                </c:pt>
                <c:pt idx="23">
                  <c:v>-53.362435671739426</c:v>
                </c:pt>
                <c:pt idx="24">
                  <c:v>-52.6762421557344</c:v>
                </c:pt>
                <c:pt idx="25">
                  <c:v>-52.616628314777259</c:v>
                </c:pt>
                <c:pt idx="26">
                  <c:v>-52.155708620661777</c:v>
                </c:pt>
                <c:pt idx="27">
                  <c:v>-51.791331206907429</c:v>
                </c:pt>
                <c:pt idx="28">
                  <c:v>-49.72896879530493</c:v>
                </c:pt>
                <c:pt idx="29">
                  <c:v>-45.289592977181876</c:v>
                </c:pt>
                <c:pt idx="30">
                  <c:v>-42.948979416024478</c:v>
                </c:pt>
                <c:pt idx="31">
                  <c:v>-25.984137843880177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5-49FA-87AD-831A994AA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833954159"/>
        <c:axId val="833955119"/>
      </c:barChart>
      <c:catAx>
        <c:axId val="833954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5119"/>
        <c:crosses val="autoZero"/>
        <c:auto val="1"/>
        <c:lblAlgn val="ctr"/>
        <c:lblOffset val="100"/>
        <c:noMultiLvlLbl val="0"/>
      </c:catAx>
      <c:valAx>
        <c:axId val="83395511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4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2" dropStyle="combo" dx="16" fmlaLink="$E$4" fmlaRange="Data!$B$7:$B$38" sel="16" val="0"/>
</file>

<file path=xl/ctrlProps/ctrlProp2.xml><?xml version="1.0" encoding="utf-8"?>
<formControlPr xmlns="http://schemas.microsoft.com/office/spreadsheetml/2009/9/main" objectType="Drop" dropLines="32" dropStyle="combo" dx="16" fmlaLink="$E$6" fmlaRange="Data!$B$7:$B$38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8" name="Picture 1" descr="ecblank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9" name="Picture 2" descr="ecblank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0" name="Picture 3" descr="ecblank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1" name="Picture 4" descr="ecblank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2" name="Picture 5" descr="ecblank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3" name="Picture 6" descr="ecblank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4" name="Picture 7" descr="ecblank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5" name="Picture 8" descr="ecblank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6" name="Picture 9" descr="ecblank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7" name="Picture 10" descr="ecblank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8" name="Picture 11" descr="ecblank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9" name="Picture 12" descr="ecblank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0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1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2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3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4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5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6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7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8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9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0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1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2" name="Picture 1" descr="ecblank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3" name="Picture 2" descr="ecblank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4" name="Picture 3" descr="ecblank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5" name="Picture 4" descr="ecblank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6" name="Picture 5" descr="ecblank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7" name="Picture 6" descr="ecblank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8" name="Picture 7" descr="ecblank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9" name="Picture 8" descr="ecblank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0" name="Picture 9" descr="ecblank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1" name="Picture 10" descr="ecblank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2" name="Picture 11" descr="ecblank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3" name="Picture 12" descr="ecblank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1409700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876300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2</xdr:row>
          <xdr:rowOff>139700</xdr:rowOff>
        </xdr:from>
        <xdr:to>
          <xdr:col>5</xdr:col>
          <xdr:colOff>717550</xdr:colOff>
          <xdr:row>4</xdr:row>
          <xdr:rowOff>25400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4</xdr:row>
          <xdr:rowOff>139700</xdr:rowOff>
        </xdr:from>
        <xdr:to>
          <xdr:col>5</xdr:col>
          <xdr:colOff>717550</xdr:colOff>
          <xdr:row>6</xdr:row>
          <xdr:rowOff>50800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54552</xdr:colOff>
      <xdr:row>9</xdr:row>
      <xdr:rowOff>40706</xdr:rowOff>
    </xdr:from>
    <xdr:to>
      <xdr:col>14</xdr:col>
      <xdr:colOff>870856</xdr:colOff>
      <xdr:row>41</xdr:row>
      <xdr:rowOff>44859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16</xdr:col>
      <xdr:colOff>40705</xdr:colOff>
      <xdr:row>4</xdr:row>
      <xdr:rowOff>130256</xdr:rowOff>
    </xdr:from>
    <xdr:to>
      <xdr:col>29</xdr:col>
      <xdr:colOff>154679</xdr:colOff>
      <xdr:row>46</xdr:row>
      <xdr:rowOff>130257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A6CD03-68F1-9579-BB1A-A94B9D5DA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autoPageBreaks="0"/>
  </sheetPr>
  <dimension ref="A1:CG73"/>
  <sheetViews>
    <sheetView zoomScale="75" workbookViewId="0">
      <selection activeCell="J2" sqref="J2"/>
    </sheetView>
  </sheetViews>
  <sheetFormatPr defaultColWidth="9.08984375" defaultRowHeight="12.5" x14ac:dyDescent="0.25"/>
  <cols>
    <col min="1" max="1" width="3.08984375" style="18" customWidth="1"/>
    <col min="2" max="2" width="20.81640625" style="19" customWidth="1"/>
    <col min="3" max="3" width="15" style="19" customWidth="1"/>
    <col min="4" max="4" width="16.81640625" customWidth="1"/>
    <col min="5" max="16" width="11.6328125" customWidth="1"/>
    <col min="17" max="17" width="22.1796875" customWidth="1"/>
    <col min="18" max="18" width="14.6328125" customWidth="1"/>
    <col min="19" max="19" width="11.6328125" customWidth="1"/>
    <col min="20" max="20" width="9.81640625" customWidth="1"/>
    <col min="21" max="21" width="19.81640625" customWidth="1"/>
    <col min="22" max="23" width="12" customWidth="1"/>
    <col min="24" max="24" width="18.08984375" customWidth="1"/>
    <col min="25" max="26" width="12.36328125" customWidth="1"/>
    <col min="27" max="30" width="8.81640625" customWidth="1"/>
    <col min="33" max="34" width="8.6328125" customWidth="1"/>
    <col min="35" max="36" width="8.36328125" customWidth="1"/>
    <col min="37" max="38" width="12.36328125" customWidth="1"/>
    <col min="39" max="46" width="10.6328125" customWidth="1"/>
    <col min="47" max="53" width="10.1796875" customWidth="1"/>
    <col min="54" max="58" width="9.81640625" customWidth="1"/>
    <col min="59" max="60" width="10" customWidth="1"/>
    <col min="61" max="61" width="14" customWidth="1"/>
    <col min="62" max="62" width="13.08984375" customWidth="1"/>
    <col min="63" max="63" width="13.81640625" customWidth="1"/>
    <col min="64" max="65" width="10.81640625" customWidth="1"/>
    <col min="66" max="66" width="13.81640625" customWidth="1"/>
    <col min="67" max="67" width="12.81640625" customWidth="1"/>
    <col min="68" max="68" width="14.08984375" customWidth="1"/>
    <col min="69" max="73" width="14.36328125" customWidth="1"/>
    <col min="74" max="74" width="16.36328125" customWidth="1"/>
    <col min="75" max="75" width="12.36328125" customWidth="1"/>
    <col min="86" max="16384" width="9.08984375" style="19"/>
  </cols>
  <sheetData>
    <row r="1" spans="1:4" customFormat="1" x14ac:dyDescent="0.25">
      <c r="A1" s="17">
        <v>1</v>
      </c>
      <c r="B1" s="17">
        <v>2</v>
      </c>
    </row>
    <row r="2" spans="1:4" customFormat="1" x14ac:dyDescent="0.25">
      <c r="A2" s="18"/>
      <c r="B2" s="19"/>
    </row>
    <row r="3" spans="1:4" customFormat="1" x14ac:dyDescent="0.25">
      <c r="A3" s="18"/>
      <c r="B3" s="19"/>
    </row>
    <row r="4" spans="1:4" customFormat="1" ht="65.25" customHeight="1" x14ac:dyDescent="0.25">
      <c r="A4" s="18">
        <v>1</v>
      </c>
      <c r="B4" s="19"/>
      <c r="C4" s="21" t="s">
        <v>125</v>
      </c>
    </row>
    <row r="5" spans="1:4" customFormat="1" x14ac:dyDescent="0.25">
      <c r="A5" s="18">
        <v>4</v>
      </c>
      <c r="B5" s="22" t="s">
        <v>126</v>
      </c>
      <c r="C5" s="23">
        <v>58.536906889999997</v>
      </c>
      <c r="D5">
        <f t="shared" ref="D5:D30" si="0">1000000*C5</f>
        <v>58536906.890000001</v>
      </c>
    </row>
    <row r="6" spans="1:4" customFormat="1" x14ac:dyDescent="0.25">
      <c r="A6" s="18">
        <v>7</v>
      </c>
      <c r="B6" s="22" t="s">
        <v>127</v>
      </c>
      <c r="C6" s="23">
        <v>15.378669220000001</v>
      </c>
      <c r="D6">
        <f t="shared" si="0"/>
        <v>15378669.220000001</v>
      </c>
    </row>
    <row r="7" spans="1:4" customFormat="1" x14ac:dyDescent="0.25">
      <c r="A7" s="18">
        <v>9</v>
      </c>
      <c r="B7" s="22" t="s">
        <v>128</v>
      </c>
      <c r="C7" s="23">
        <v>20.325757289999999</v>
      </c>
      <c r="D7">
        <f t="shared" si="0"/>
        <v>20325757.289999999</v>
      </c>
    </row>
    <row r="8" spans="1:4" customFormat="1" x14ac:dyDescent="0.25">
      <c r="A8" s="18">
        <v>10</v>
      </c>
      <c r="B8" s="22" t="s">
        <v>129</v>
      </c>
      <c r="C8" s="23">
        <v>139.50722515000001</v>
      </c>
      <c r="D8">
        <f t="shared" si="0"/>
        <v>139507225.15000001</v>
      </c>
    </row>
    <row r="9" spans="1:4" customFormat="1" x14ac:dyDescent="0.25">
      <c r="A9" s="18">
        <v>13</v>
      </c>
      <c r="B9" s="22" t="s">
        <v>130</v>
      </c>
      <c r="C9" s="23">
        <v>29.046899530000001</v>
      </c>
      <c r="D9">
        <f t="shared" si="0"/>
        <v>29046899.530000001</v>
      </c>
    </row>
    <row r="10" spans="1:4" customFormat="1" x14ac:dyDescent="0.25">
      <c r="A10" s="18">
        <v>14</v>
      </c>
      <c r="B10" s="22" t="s">
        <v>131</v>
      </c>
      <c r="C10" s="23">
        <v>131.51417463999999</v>
      </c>
      <c r="D10">
        <f t="shared" si="0"/>
        <v>131514174.63999999</v>
      </c>
    </row>
    <row r="11" spans="1:4" customFormat="1" x14ac:dyDescent="0.25">
      <c r="A11" s="18">
        <v>18</v>
      </c>
      <c r="B11" s="22" t="s">
        <v>132</v>
      </c>
      <c r="C11" s="23">
        <v>82.129607700000008</v>
      </c>
      <c r="D11">
        <f t="shared" si="0"/>
        <v>82129607.700000003</v>
      </c>
    </row>
    <row r="12" spans="1:4" customFormat="1" x14ac:dyDescent="0.25">
      <c r="A12" s="18">
        <v>20</v>
      </c>
      <c r="B12" s="22" t="s">
        <v>133</v>
      </c>
      <c r="C12" s="23">
        <v>64.622291400000009</v>
      </c>
      <c r="D12">
        <f t="shared" si="0"/>
        <v>64622291.400000006</v>
      </c>
    </row>
    <row r="13" spans="1:4" customFormat="1" x14ac:dyDescent="0.25">
      <c r="A13" s="18">
        <v>22</v>
      </c>
      <c r="B13" s="22" t="s">
        <v>134</v>
      </c>
      <c r="C13" s="23">
        <v>77.1714664</v>
      </c>
      <c r="D13">
        <f t="shared" si="0"/>
        <v>77171466.400000006</v>
      </c>
    </row>
    <row r="14" spans="1:4" customFormat="1" x14ac:dyDescent="0.25">
      <c r="A14" s="18">
        <v>26</v>
      </c>
      <c r="B14" s="24" t="s">
        <v>135</v>
      </c>
      <c r="C14" s="25">
        <v>121.42007278</v>
      </c>
      <c r="D14">
        <f t="shared" si="0"/>
        <v>121420072.78</v>
      </c>
    </row>
    <row r="15" spans="1:4" customFormat="1" x14ac:dyDescent="0.25">
      <c r="A15" s="18">
        <v>31</v>
      </c>
      <c r="B15" s="22" t="s">
        <v>136</v>
      </c>
      <c r="C15" s="23">
        <v>47.437370429999994</v>
      </c>
      <c r="D15">
        <f t="shared" si="0"/>
        <v>47437370.429999992</v>
      </c>
    </row>
    <row r="16" spans="1:4" customFormat="1" x14ac:dyDescent="0.25">
      <c r="A16" s="18">
        <v>33</v>
      </c>
      <c r="B16" s="22" t="s">
        <v>137</v>
      </c>
      <c r="C16" s="23">
        <v>109.62380477000001</v>
      </c>
      <c r="D16">
        <f t="shared" si="0"/>
        <v>109623804.77000001</v>
      </c>
    </row>
    <row r="17" spans="1:4" customFormat="1" x14ac:dyDescent="0.25">
      <c r="A17" s="18">
        <v>35</v>
      </c>
      <c r="B17" s="22" t="s">
        <v>138</v>
      </c>
      <c r="C17" s="23">
        <v>86.280868830000003</v>
      </c>
      <c r="D17">
        <f t="shared" si="0"/>
        <v>86280868.829999998</v>
      </c>
    </row>
    <row r="18" spans="1:4" customFormat="1" x14ac:dyDescent="0.25">
      <c r="A18" s="18">
        <v>36</v>
      </c>
      <c r="B18" s="22" t="s">
        <v>139</v>
      </c>
      <c r="C18" s="23">
        <v>75.860234519999992</v>
      </c>
      <c r="D18">
        <f t="shared" si="0"/>
        <v>75860234.519999996</v>
      </c>
    </row>
    <row r="19" spans="1:4" customFormat="1" x14ac:dyDescent="0.25">
      <c r="A19" s="18">
        <v>40</v>
      </c>
      <c r="B19" s="22" t="s">
        <v>140</v>
      </c>
      <c r="C19" s="23">
        <v>58.387460550000007</v>
      </c>
      <c r="D19">
        <f t="shared" si="0"/>
        <v>58387460.550000004</v>
      </c>
    </row>
    <row r="20" spans="1:4" customFormat="1" x14ac:dyDescent="0.25">
      <c r="A20" s="18">
        <v>42</v>
      </c>
      <c r="B20" s="22" t="s">
        <v>141</v>
      </c>
      <c r="C20" s="23">
        <v>54.924962829999998</v>
      </c>
      <c r="D20">
        <f t="shared" si="0"/>
        <v>54924962.829999998</v>
      </c>
    </row>
    <row r="21" spans="1:4" customFormat="1" x14ac:dyDescent="0.25">
      <c r="A21" s="18">
        <v>43</v>
      </c>
      <c r="B21" s="22" t="s">
        <v>142</v>
      </c>
      <c r="C21" s="23">
        <v>65.326363450000002</v>
      </c>
      <c r="D21">
        <f t="shared" si="0"/>
        <v>65326363.450000003</v>
      </c>
    </row>
    <row r="22" spans="1:4" customFormat="1" x14ac:dyDescent="0.25">
      <c r="A22" s="18">
        <v>44</v>
      </c>
      <c r="B22" s="22" t="s">
        <v>143</v>
      </c>
      <c r="C22" s="23">
        <v>83.99270039999999</v>
      </c>
      <c r="D22">
        <f t="shared" si="0"/>
        <v>83992700.399999991</v>
      </c>
    </row>
    <row r="23" spans="1:4" customFormat="1" x14ac:dyDescent="0.25">
      <c r="A23" s="18">
        <v>45</v>
      </c>
      <c r="B23" s="22" t="s">
        <v>144</v>
      </c>
      <c r="C23" s="23">
        <v>66.052977769999998</v>
      </c>
      <c r="D23">
        <f t="shared" si="0"/>
        <v>66052977.769999996</v>
      </c>
    </row>
    <row r="24" spans="1:4" customFormat="1" x14ac:dyDescent="0.25">
      <c r="A24" s="18">
        <v>49</v>
      </c>
      <c r="B24" s="22" t="s">
        <v>146</v>
      </c>
      <c r="C24" s="23">
        <v>111.94228537000001</v>
      </c>
      <c r="D24">
        <f t="shared" si="0"/>
        <v>111942285.37</v>
      </c>
    </row>
    <row r="25" spans="1:4" customFormat="1" x14ac:dyDescent="0.25">
      <c r="A25" s="18">
        <v>50</v>
      </c>
      <c r="B25" s="22" t="s">
        <v>147</v>
      </c>
      <c r="C25" s="23">
        <v>78.589175420000004</v>
      </c>
      <c r="D25">
        <f t="shared" si="0"/>
        <v>78589175.420000002</v>
      </c>
    </row>
    <row r="26" spans="1:4" customFormat="1" x14ac:dyDescent="0.25">
      <c r="A26" s="18">
        <v>52</v>
      </c>
      <c r="B26" s="22" t="s">
        <v>149</v>
      </c>
      <c r="C26" s="23">
        <v>64.168977159999983</v>
      </c>
      <c r="D26">
        <f t="shared" si="0"/>
        <v>64168977.159999982</v>
      </c>
    </row>
    <row r="27" spans="1:4" customFormat="1" x14ac:dyDescent="0.25">
      <c r="A27" s="18">
        <v>53</v>
      </c>
      <c r="B27" s="22" t="s">
        <v>150</v>
      </c>
      <c r="C27" s="23">
        <v>83.996241790000013</v>
      </c>
      <c r="D27">
        <f t="shared" si="0"/>
        <v>83996241.790000007</v>
      </c>
    </row>
    <row r="28" spans="1:4" customFormat="1" x14ac:dyDescent="0.25">
      <c r="A28" s="18">
        <v>57</v>
      </c>
      <c r="B28" s="22" t="s">
        <v>151</v>
      </c>
      <c r="C28" s="23">
        <v>8.997960410000001</v>
      </c>
      <c r="D28">
        <f t="shared" si="0"/>
        <v>8997960.4100000001</v>
      </c>
    </row>
    <row r="29" spans="1:4" customFormat="1" x14ac:dyDescent="0.25">
      <c r="A29" s="18">
        <v>59</v>
      </c>
      <c r="B29" s="22" t="s">
        <v>152</v>
      </c>
      <c r="C29" s="23">
        <v>27.496648160000003</v>
      </c>
      <c r="D29">
        <f t="shared" si="0"/>
        <v>27496648.160000004</v>
      </c>
    </row>
    <row r="30" spans="1:4" x14ac:dyDescent="0.25">
      <c r="A30" s="18">
        <v>64</v>
      </c>
      <c r="B30" s="22" t="s">
        <v>153</v>
      </c>
      <c r="C30" s="23">
        <v>20.852827550000001</v>
      </c>
      <c r="D30">
        <f t="shared" si="0"/>
        <v>20852827.550000001</v>
      </c>
    </row>
    <row r="31" spans="1:4" x14ac:dyDescent="0.25">
      <c r="A31" s="18">
        <v>73</v>
      </c>
      <c r="B31" s="22" t="s">
        <v>145</v>
      </c>
      <c r="C31" s="23">
        <v>53.601233780000001</v>
      </c>
      <c r="D31">
        <f t="shared" ref="D31:D37" si="1">1000000*C31</f>
        <v>53601233.780000001</v>
      </c>
    </row>
    <row r="32" spans="1:4" x14ac:dyDescent="0.25">
      <c r="A32" s="18">
        <v>74</v>
      </c>
      <c r="B32" s="22" t="s">
        <v>154</v>
      </c>
      <c r="C32" s="23">
        <v>109.47762586000002</v>
      </c>
      <c r="D32">
        <f t="shared" si="1"/>
        <v>109477625.86000001</v>
      </c>
    </row>
    <row r="33" spans="1:85" x14ac:dyDescent="0.25">
      <c r="A33" s="18">
        <v>76</v>
      </c>
      <c r="B33" s="22" t="s">
        <v>155</v>
      </c>
      <c r="C33" s="23">
        <v>105.45837216000001</v>
      </c>
      <c r="D33">
        <f t="shared" si="1"/>
        <v>105458372.16000001</v>
      </c>
    </row>
    <row r="34" spans="1:85" x14ac:dyDescent="0.25">
      <c r="A34" s="18">
        <v>77</v>
      </c>
      <c r="B34" s="22" t="s">
        <v>148</v>
      </c>
      <c r="C34" s="23">
        <v>31.07631057</v>
      </c>
      <c r="D34">
        <f t="shared" si="1"/>
        <v>31076310.57</v>
      </c>
    </row>
    <row r="35" spans="1:85" x14ac:dyDescent="0.25">
      <c r="A35" s="18">
        <v>78</v>
      </c>
      <c r="B35" s="22" t="s">
        <v>156</v>
      </c>
      <c r="C35" s="23">
        <v>29.300516120000001</v>
      </c>
      <c r="D35">
        <f t="shared" si="1"/>
        <v>29300516.120000001</v>
      </c>
    </row>
    <row r="36" spans="1:85" s="29" customFormat="1" ht="13" x14ac:dyDescent="0.3">
      <c r="A36" s="18">
        <v>80</v>
      </c>
      <c r="B36" s="26" t="s">
        <v>157</v>
      </c>
      <c r="C36" s="28">
        <v>2695.2840248000002</v>
      </c>
      <c r="D36">
        <f t="shared" si="1"/>
        <v>2695284024.8000002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</row>
    <row r="37" spans="1:85" x14ac:dyDescent="0.25">
      <c r="A37" s="18">
        <v>81</v>
      </c>
      <c r="B37" s="27" t="s">
        <v>158</v>
      </c>
      <c r="C37" s="28">
        <v>1994.0224026300002</v>
      </c>
      <c r="D37">
        <f t="shared" si="1"/>
        <v>1994022402.6300001</v>
      </c>
    </row>
    <row r="39" spans="1:85" x14ac:dyDescent="0.25">
      <c r="C39" s="20"/>
    </row>
    <row r="42" spans="1:85" ht="24" customHeight="1" x14ac:dyDescent="0.25">
      <c r="B42" s="30"/>
    </row>
    <row r="43" spans="1:85" x14ac:dyDescent="0.25">
      <c r="C43" s="31" t="s">
        <v>131</v>
      </c>
      <c r="V43" s="31" t="s">
        <v>152</v>
      </c>
      <c r="W43" s="31" t="s">
        <v>153</v>
      </c>
      <c r="X43" s="31" t="s">
        <v>145</v>
      </c>
      <c r="Y43" s="31" t="s">
        <v>154</v>
      </c>
      <c r="Z43" s="31" t="s">
        <v>155</v>
      </c>
      <c r="AA43" s="31" t="s">
        <v>148</v>
      </c>
      <c r="AB43" s="31" t="s">
        <v>156</v>
      </c>
    </row>
    <row r="44" spans="1:85" ht="23.25" customHeight="1" x14ac:dyDescent="0.25">
      <c r="B44" s="32" t="e">
        <f>#REF!</f>
        <v>#REF!</v>
      </c>
      <c r="C44" s="33" t="e">
        <f>#REF!</f>
        <v>#REF!</v>
      </c>
      <c r="V44" s="33" t="e">
        <f>#REF!</f>
        <v>#REF!</v>
      </c>
      <c r="W44" s="33" t="e">
        <f>#REF!</f>
        <v>#REF!</v>
      </c>
      <c r="X44" s="33" t="e">
        <f>#REF!</f>
        <v>#REF!</v>
      </c>
      <c r="Y44" s="33" t="e">
        <f>#REF!</f>
        <v>#REF!</v>
      </c>
      <c r="Z44" s="33" t="e">
        <f>#REF!</f>
        <v>#REF!</v>
      </c>
      <c r="AA44" s="33" t="e">
        <f>#REF!</f>
        <v>#REF!</v>
      </c>
      <c r="AB44" s="33" t="e">
        <f>#REF!</f>
        <v>#REF!</v>
      </c>
    </row>
    <row r="45" spans="1:85" ht="23.25" customHeight="1" x14ac:dyDescent="0.25">
      <c r="B45" s="32" t="e">
        <f>#REF!</f>
        <v>#REF!</v>
      </c>
      <c r="C45" s="33" t="e">
        <f>#REF!</f>
        <v>#REF!</v>
      </c>
      <c r="V45" s="33" t="e">
        <f>#REF!</f>
        <v>#REF!</v>
      </c>
      <c r="W45" s="33" t="e">
        <f>#REF!</f>
        <v>#REF!</v>
      </c>
      <c r="X45" s="33" t="e">
        <f>#REF!</f>
        <v>#REF!</v>
      </c>
      <c r="Y45" s="33" t="e">
        <f>#REF!</f>
        <v>#REF!</v>
      </c>
      <c r="Z45" s="33" t="e">
        <f>#REF!</f>
        <v>#REF!</v>
      </c>
      <c r="AA45" s="33" t="e">
        <f>#REF!</f>
        <v>#REF!</v>
      </c>
      <c r="AB45" s="33" t="e">
        <f>#REF!</f>
        <v>#REF!</v>
      </c>
    </row>
    <row r="46" spans="1:85" ht="23.25" customHeight="1" x14ac:dyDescent="0.25">
      <c r="B46" s="32"/>
      <c r="C46" s="33"/>
      <c r="V46" s="33"/>
      <c r="W46" s="33"/>
      <c r="X46" s="33"/>
      <c r="Y46" s="33"/>
      <c r="Z46" s="33"/>
      <c r="AA46" s="33"/>
      <c r="AB46" s="33"/>
    </row>
    <row r="47" spans="1:85" ht="23.25" customHeight="1" x14ac:dyDescent="0.25">
      <c r="B47" s="32" t="str">
        <f>C4</f>
        <v>Losses 17/18 ($Million)</v>
      </c>
      <c r="C47" s="33">
        <f>$C$10</f>
        <v>131.51417463999999</v>
      </c>
      <c r="V47" s="33">
        <f>$C$29</f>
        <v>27.496648160000003</v>
      </c>
      <c r="W47" s="33">
        <f>$C$30</f>
        <v>20.852827550000001</v>
      </c>
      <c r="X47" s="33">
        <f>$C$31</f>
        <v>53.601233780000001</v>
      </c>
      <c r="Y47" s="33">
        <f>$C$32</f>
        <v>109.47762586000002</v>
      </c>
      <c r="Z47" s="33">
        <f>$C$33</f>
        <v>105.45837216000001</v>
      </c>
      <c r="AA47" s="33">
        <f>$C$34</f>
        <v>31.07631057</v>
      </c>
      <c r="AB47" s="33">
        <f>$C$35</f>
        <v>29.300516120000001</v>
      </c>
    </row>
    <row r="48" spans="1:85" ht="23.25" customHeight="1" x14ac:dyDescent="0.25">
      <c r="B48" s="32">
        <f>H4</f>
        <v>0</v>
      </c>
      <c r="C48" s="33">
        <f>$H$10</f>
        <v>0</v>
      </c>
      <c r="V48" s="33">
        <f>$H$29</f>
        <v>0</v>
      </c>
      <c r="W48" s="33">
        <f>$H$30</f>
        <v>0</v>
      </c>
      <c r="X48" s="33">
        <f>$H$31</f>
        <v>0</v>
      </c>
      <c r="Y48" s="33">
        <f>$H$32</f>
        <v>0</v>
      </c>
      <c r="Z48" s="33">
        <f>$H$33</f>
        <v>0</v>
      </c>
      <c r="AA48" s="33">
        <f>$H$34</f>
        <v>0</v>
      </c>
      <c r="AB48" s="33">
        <f>$H$35</f>
        <v>0</v>
      </c>
    </row>
    <row r="49" spans="2:28" ht="23.25" customHeight="1" x14ac:dyDescent="0.25">
      <c r="B49" s="32">
        <f>K4</f>
        <v>0</v>
      </c>
      <c r="C49" s="33">
        <f>$K$10</f>
        <v>0</v>
      </c>
      <c r="V49" s="33">
        <f>$K$29</f>
        <v>0</v>
      </c>
      <c r="W49" s="33">
        <f>$K$30</f>
        <v>0</v>
      </c>
      <c r="X49" s="33">
        <f>$K$31</f>
        <v>0</v>
      </c>
      <c r="Y49" s="33">
        <f>$K$32</f>
        <v>0</v>
      </c>
      <c r="Z49" s="33">
        <f>$K$33</f>
        <v>0</v>
      </c>
      <c r="AA49" s="33">
        <f>$K$34</f>
        <v>0</v>
      </c>
      <c r="AB49" s="33">
        <f>$K$35</f>
        <v>0</v>
      </c>
    </row>
    <row r="50" spans="2:28" x14ac:dyDescent="0.25">
      <c r="B50" s="32">
        <f>M4</f>
        <v>0</v>
      </c>
      <c r="C50" s="33">
        <f>$M$10</f>
        <v>0</v>
      </c>
      <c r="V50" s="33">
        <f>$M$29</f>
        <v>0</v>
      </c>
      <c r="W50" s="33">
        <f>$M$30</f>
        <v>0</v>
      </c>
      <c r="X50" s="33">
        <f>$M$31</f>
        <v>0</v>
      </c>
      <c r="Y50" s="33">
        <f>$M$32</f>
        <v>0</v>
      </c>
      <c r="Z50" s="33">
        <f>$M$33</f>
        <v>0</v>
      </c>
      <c r="AA50" s="33">
        <f>$M$34</f>
        <v>0</v>
      </c>
      <c r="AB50" s="33">
        <f>$M$35</f>
        <v>0</v>
      </c>
    </row>
    <row r="51" spans="2:28" x14ac:dyDescent="0.25">
      <c r="B51" s="32">
        <f>N4</f>
        <v>0</v>
      </c>
      <c r="C51" s="33">
        <f>$N$10</f>
        <v>0</v>
      </c>
      <c r="V51" s="33">
        <f>$N$29</f>
        <v>0</v>
      </c>
      <c r="W51" s="33">
        <f>$N$30</f>
        <v>0</v>
      </c>
      <c r="X51" s="33">
        <f>$N$31</f>
        <v>0</v>
      </c>
      <c r="Y51" s="33">
        <f>$N$32</f>
        <v>0</v>
      </c>
      <c r="Z51" s="33">
        <f>$N$33</f>
        <v>0</v>
      </c>
      <c r="AA51" s="33">
        <f>$N$34</f>
        <v>0</v>
      </c>
      <c r="AB51" s="33">
        <f>$N$35</f>
        <v>0</v>
      </c>
    </row>
    <row r="52" spans="2:28" x14ac:dyDescent="0.25">
      <c r="B52"/>
      <c r="C52"/>
    </row>
    <row r="53" spans="2:28" x14ac:dyDescent="0.25">
      <c r="B53"/>
      <c r="C53"/>
    </row>
    <row r="54" spans="2:28" x14ac:dyDescent="0.25">
      <c r="B54"/>
      <c r="C54"/>
    </row>
    <row r="55" spans="2:28" x14ac:dyDescent="0.25">
      <c r="B55"/>
      <c r="C55"/>
    </row>
    <row r="56" spans="2:28" ht="15.75" customHeight="1" x14ac:dyDescent="0.25">
      <c r="B56"/>
      <c r="C56"/>
    </row>
    <row r="57" spans="2:28" x14ac:dyDescent="0.25">
      <c r="B57"/>
      <c r="C57"/>
    </row>
    <row r="58" spans="2:28" x14ac:dyDescent="0.25">
      <c r="B58"/>
      <c r="C58"/>
    </row>
    <row r="59" spans="2:28" x14ac:dyDescent="0.25">
      <c r="B59"/>
      <c r="C59"/>
    </row>
    <row r="60" spans="2:28" x14ac:dyDescent="0.25">
      <c r="B60"/>
      <c r="C60"/>
    </row>
    <row r="61" spans="2:28" x14ac:dyDescent="0.25">
      <c r="B61"/>
      <c r="C61"/>
    </row>
    <row r="62" spans="2:28" x14ac:dyDescent="0.25">
      <c r="B62"/>
      <c r="C62"/>
    </row>
    <row r="63" spans="2:28" x14ac:dyDescent="0.25">
      <c r="B63"/>
      <c r="C63"/>
    </row>
    <row r="64" spans="2:28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</sheetData>
  <pageMargins left="0.75" right="0.75" top="0.52" bottom="0.46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workbookViewId="0">
      <selection activeCell="J2" sqref="J2"/>
    </sheetView>
  </sheetViews>
  <sheetFormatPr defaultRowHeight="12.5" x14ac:dyDescent="0.25"/>
  <cols>
    <col min="1" max="1" width="37.6328125" customWidth="1"/>
    <col min="3" max="4" width="19.81640625" bestFit="1" customWidth="1"/>
    <col min="5" max="8" width="16.81640625" bestFit="1" customWidth="1"/>
    <col min="9" max="9" width="16.1796875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ht="31.5" customHeight="1" x14ac:dyDescent="0.5">
      <c r="A7" s="2" t="s">
        <v>0</v>
      </c>
    </row>
    <row r="8" spans="1:9" ht="15.75" customHeight="1" x14ac:dyDescent="0.5">
      <c r="A8" s="2"/>
    </row>
    <row r="9" spans="1:9" s="1" customFormat="1" ht="29.25" customHeight="1" x14ac:dyDescent="0.25">
      <c r="A9" s="3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</row>
    <row r="10" spans="1:9" x14ac:dyDescent="0.25">
      <c r="A10" s="1" t="s">
        <v>174</v>
      </c>
      <c r="B10" s="1" t="s">
        <v>10</v>
      </c>
      <c r="C10" s="5">
        <v>58356211.419999994</v>
      </c>
      <c r="D10" s="5">
        <v>57804745.479999997</v>
      </c>
      <c r="E10" s="5">
        <v>55261443.420000002</v>
      </c>
      <c r="F10" s="5">
        <v>55019402.309999995</v>
      </c>
      <c r="G10" s="5">
        <v>54512648.719999999</v>
      </c>
      <c r="H10" s="5">
        <v>55979946.780000009</v>
      </c>
      <c r="I10" s="5">
        <v>55820854.07</v>
      </c>
    </row>
    <row r="11" spans="1:9" x14ac:dyDescent="0.25">
      <c r="A11" s="1" t="s">
        <v>191</v>
      </c>
      <c r="B11" s="1" t="s">
        <v>10</v>
      </c>
      <c r="C11" s="5">
        <v>18161762.82</v>
      </c>
      <c r="D11" s="5">
        <v>18137210.890000001</v>
      </c>
      <c r="E11" s="5">
        <v>15823311.670000002</v>
      </c>
      <c r="F11" s="5">
        <v>15788451.25</v>
      </c>
      <c r="G11" s="5">
        <v>15813241.530000001</v>
      </c>
      <c r="H11" s="5">
        <v>13615020.660000004</v>
      </c>
      <c r="I11" s="5">
        <v>14710079.109999999</v>
      </c>
    </row>
    <row r="12" spans="1:9" x14ac:dyDescent="0.25">
      <c r="A12" s="1" t="s">
        <v>171</v>
      </c>
      <c r="B12" s="1" t="s">
        <v>10</v>
      </c>
      <c r="C12" s="5">
        <v>20272378.779999997</v>
      </c>
      <c r="D12" s="5">
        <v>20182384.370000001</v>
      </c>
      <c r="E12" s="5">
        <v>19132153.5</v>
      </c>
      <c r="F12" s="5">
        <v>19414918.539999999</v>
      </c>
      <c r="G12" s="5">
        <v>20957038.260000002</v>
      </c>
      <c r="H12" s="5">
        <v>19997261.390000004</v>
      </c>
      <c r="I12" s="5">
        <v>19330775.500000004</v>
      </c>
    </row>
    <row r="13" spans="1:9" x14ac:dyDescent="0.25">
      <c r="A13" s="1" t="s">
        <v>184</v>
      </c>
      <c r="B13" s="1" t="s">
        <v>10</v>
      </c>
      <c r="C13" s="5">
        <v>139385098.31999999</v>
      </c>
      <c r="D13" s="5">
        <v>145619089.80000001</v>
      </c>
      <c r="E13" s="5">
        <v>137637439.13</v>
      </c>
      <c r="F13" s="5">
        <v>138542665.59</v>
      </c>
      <c r="G13" s="5">
        <v>141609226.77000001</v>
      </c>
      <c r="H13" s="5">
        <v>143045743.47999999</v>
      </c>
      <c r="I13" s="5">
        <v>134141671.84999999</v>
      </c>
    </row>
    <row r="14" spans="1:9" x14ac:dyDescent="0.25">
      <c r="A14" s="1" t="s">
        <v>193</v>
      </c>
      <c r="B14" s="1" t="s">
        <v>10</v>
      </c>
      <c r="C14" s="5">
        <v>20768966.52</v>
      </c>
      <c r="D14" s="5">
        <v>21875156.159999996</v>
      </c>
      <c r="E14" s="5">
        <v>20595653.84</v>
      </c>
      <c r="F14" s="5">
        <v>21217863.099999998</v>
      </c>
      <c r="G14" s="5">
        <v>23259238.899999999</v>
      </c>
      <c r="H14" s="5">
        <v>25041008.449999996</v>
      </c>
      <c r="I14" s="5">
        <v>27045323.57</v>
      </c>
    </row>
    <row r="15" spans="1:9" x14ac:dyDescent="0.25">
      <c r="A15" s="1" t="s">
        <v>182</v>
      </c>
      <c r="B15" s="1" t="s">
        <v>10</v>
      </c>
      <c r="C15" s="5">
        <v>124027120.08</v>
      </c>
      <c r="D15" s="5">
        <v>125835347.02000001</v>
      </c>
      <c r="E15" s="5">
        <v>114485606.97</v>
      </c>
      <c r="F15" s="5">
        <v>113243208.09999999</v>
      </c>
      <c r="G15" s="5">
        <v>119384478.72</v>
      </c>
      <c r="H15" s="5">
        <v>124817967.32999998</v>
      </c>
      <c r="I15" s="5">
        <v>127093891.89</v>
      </c>
    </row>
    <row r="16" spans="1:9" x14ac:dyDescent="0.25">
      <c r="A16" s="1" t="s">
        <v>170</v>
      </c>
      <c r="B16" s="1" t="s">
        <v>10</v>
      </c>
      <c r="C16" s="5">
        <v>89028981.750000015</v>
      </c>
      <c r="D16" s="5">
        <v>89265723.150000006</v>
      </c>
      <c r="E16" s="5">
        <v>82386001.170000002</v>
      </c>
      <c r="F16" s="5">
        <v>82359807.150000006</v>
      </c>
      <c r="G16" s="5">
        <v>83857397.070000008</v>
      </c>
      <c r="H16" s="5">
        <v>84324281.520000011</v>
      </c>
      <c r="I16" s="5">
        <v>81112259.789999992</v>
      </c>
    </row>
    <row r="17" spans="1:9" x14ac:dyDescent="0.25">
      <c r="A17" s="1" t="s">
        <v>181</v>
      </c>
      <c r="B17" s="1" t="s">
        <v>10</v>
      </c>
      <c r="C17" s="5">
        <v>69950584.459999993</v>
      </c>
      <c r="D17" s="5">
        <v>71286100.349999994</v>
      </c>
      <c r="E17" s="5">
        <v>62225277.189999998</v>
      </c>
      <c r="F17" s="5">
        <v>60249332.640000001</v>
      </c>
      <c r="G17" s="5">
        <v>62065687.290000007</v>
      </c>
      <c r="H17" s="5">
        <v>62900685.339999996</v>
      </c>
      <c r="I17" s="5">
        <v>62408098.640000008</v>
      </c>
    </row>
    <row r="18" spans="1:9" x14ac:dyDescent="0.25">
      <c r="A18" s="1" t="s">
        <v>190</v>
      </c>
      <c r="B18" s="1" t="s">
        <v>10</v>
      </c>
      <c r="C18" s="5">
        <v>75772778.800000012</v>
      </c>
      <c r="D18" s="5">
        <v>74342426.780000001</v>
      </c>
      <c r="E18" s="5">
        <v>71085293.039999992</v>
      </c>
      <c r="F18" s="5">
        <v>72059137.189999998</v>
      </c>
      <c r="G18" s="5">
        <v>73555920.900000006</v>
      </c>
      <c r="H18" s="5">
        <v>76214352.310000002</v>
      </c>
      <c r="I18" s="5">
        <v>76259820.189999998</v>
      </c>
    </row>
    <row r="19" spans="1:9" x14ac:dyDescent="0.25">
      <c r="A19" s="1" t="s">
        <v>180</v>
      </c>
      <c r="B19" s="1" t="s">
        <v>10</v>
      </c>
      <c r="C19" s="5">
        <v>117262476.71999998</v>
      </c>
      <c r="D19" s="5">
        <v>117556980.97999999</v>
      </c>
      <c r="E19" s="5">
        <v>109299013.48</v>
      </c>
      <c r="F19" s="5">
        <v>110134642.60999998</v>
      </c>
      <c r="G19" s="5">
        <v>117004770.07000001</v>
      </c>
      <c r="H19" s="5">
        <v>118836649.17999999</v>
      </c>
      <c r="I19" s="5">
        <v>118190093.03</v>
      </c>
    </row>
    <row r="20" spans="1:9" x14ac:dyDescent="0.25">
      <c r="A20" s="1" t="s">
        <v>185</v>
      </c>
      <c r="B20" s="1" t="s">
        <v>10</v>
      </c>
      <c r="C20" s="5">
        <v>51364711.590000004</v>
      </c>
      <c r="D20" s="5">
        <v>52632388.380000003</v>
      </c>
      <c r="E20" s="5">
        <v>47861113.630000003</v>
      </c>
      <c r="F20" s="5">
        <v>47196551.189999998</v>
      </c>
      <c r="G20" s="5">
        <v>46430981.960000001</v>
      </c>
      <c r="H20" s="5">
        <v>46829609.25</v>
      </c>
      <c r="I20" s="5">
        <v>46908518.850000001</v>
      </c>
    </row>
    <row r="21" spans="1:9" x14ac:dyDescent="0.25">
      <c r="A21" s="1" t="s">
        <v>183</v>
      </c>
      <c r="B21" s="1" t="s">
        <v>10</v>
      </c>
      <c r="C21" s="5">
        <v>102718846.47999999</v>
      </c>
      <c r="D21" s="5">
        <v>103993534.42999998</v>
      </c>
      <c r="E21" s="5">
        <v>98760072.209999993</v>
      </c>
      <c r="F21" s="5">
        <v>101822277.67999999</v>
      </c>
      <c r="G21" s="5">
        <v>104943985.94999999</v>
      </c>
      <c r="H21" s="5">
        <v>106043755.03</v>
      </c>
      <c r="I21" s="5">
        <v>105766409.57000001</v>
      </c>
    </row>
    <row r="22" spans="1:9" x14ac:dyDescent="0.25">
      <c r="A22" s="1" t="s">
        <v>179</v>
      </c>
      <c r="B22" s="1" t="s">
        <v>10</v>
      </c>
      <c r="C22" s="5">
        <v>86304046.999999985</v>
      </c>
      <c r="D22" s="5">
        <v>86504008.269999996</v>
      </c>
      <c r="E22" s="5">
        <v>78986274.549999997</v>
      </c>
      <c r="F22" s="5">
        <v>79825384.390000001</v>
      </c>
      <c r="G22" s="5">
        <v>81509892.750000015</v>
      </c>
      <c r="H22" s="5">
        <v>83473105.910000011</v>
      </c>
      <c r="I22" s="5">
        <v>83016928.479999989</v>
      </c>
    </row>
    <row r="23" spans="1:9" x14ac:dyDescent="0.25">
      <c r="A23" s="1" t="s">
        <v>176</v>
      </c>
      <c r="B23" s="1" t="s">
        <v>10</v>
      </c>
      <c r="C23" s="5">
        <v>84037698.459999993</v>
      </c>
      <c r="D23" s="5">
        <v>85588265.069999993</v>
      </c>
      <c r="E23" s="5">
        <v>74895446.680000007</v>
      </c>
      <c r="F23" s="5">
        <v>74200233.900000006</v>
      </c>
      <c r="G23" s="5">
        <v>73362492.120000005</v>
      </c>
      <c r="H23" s="5">
        <v>73822339.930000007</v>
      </c>
      <c r="I23" s="5">
        <v>75061924.489999995</v>
      </c>
    </row>
    <row r="24" spans="1:9" x14ac:dyDescent="0.25">
      <c r="A24" s="1" t="s">
        <v>173</v>
      </c>
      <c r="B24" s="1" t="s">
        <v>10</v>
      </c>
      <c r="C24" s="5">
        <v>65263769.540000007</v>
      </c>
      <c r="D24" s="5">
        <v>65318584.659999996</v>
      </c>
      <c r="E24" s="5">
        <v>58313226.929999992</v>
      </c>
      <c r="F24" s="5">
        <v>55677479.580000006</v>
      </c>
      <c r="G24" s="5">
        <v>56406754.759999998</v>
      </c>
      <c r="H24" s="5">
        <v>56271032.239999995</v>
      </c>
      <c r="I24" s="5">
        <v>54170062.460000001</v>
      </c>
    </row>
    <row r="25" spans="1:9" x14ac:dyDescent="0.25">
      <c r="A25" s="1" t="s">
        <v>188</v>
      </c>
      <c r="B25" s="1" t="s">
        <v>10</v>
      </c>
      <c r="C25" s="5">
        <v>56630431.919999987</v>
      </c>
      <c r="D25" s="5">
        <v>56099418.109999992</v>
      </c>
      <c r="E25" s="5">
        <v>52788996.000000007</v>
      </c>
      <c r="F25" s="5">
        <v>52905865.710000001</v>
      </c>
      <c r="G25" s="5">
        <v>52994016.090000004</v>
      </c>
      <c r="H25" s="5">
        <v>53735025.139999993</v>
      </c>
      <c r="I25" s="5">
        <v>54068510.530000009</v>
      </c>
    </row>
    <row r="26" spans="1:9" x14ac:dyDescent="0.25">
      <c r="A26" s="1" t="s">
        <v>175</v>
      </c>
      <c r="B26" s="1" t="s">
        <v>10</v>
      </c>
      <c r="C26" s="5">
        <v>68684420.189999983</v>
      </c>
      <c r="D26" s="5">
        <v>66782903.160000004</v>
      </c>
      <c r="E26" s="5">
        <v>62415124.119999997</v>
      </c>
      <c r="F26" s="5">
        <v>62294867.290000007</v>
      </c>
      <c r="G26" s="5">
        <v>61694366.5</v>
      </c>
      <c r="H26" s="5">
        <v>65184083.079999998</v>
      </c>
      <c r="I26" s="5">
        <v>65114897.859999992</v>
      </c>
    </row>
    <row r="27" spans="1:9" x14ac:dyDescent="0.25">
      <c r="A27" s="6" t="s">
        <v>168</v>
      </c>
      <c r="B27" s="1" t="s">
        <v>10</v>
      </c>
      <c r="C27" s="5">
        <v>66493684.620000005</v>
      </c>
      <c r="D27" s="5">
        <v>70308561.850000009</v>
      </c>
      <c r="E27" s="5">
        <v>70739983.129999995</v>
      </c>
      <c r="F27" s="5">
        <v>72707033.109999999</v>
      </c>
      <c r="G27" s="5">
        <v>75868075.109999999</v>
      </c>
      <c r="H27" s="5">
        <v>79770052.63000001</v>
      </c>
      <c r="I27" s="5">
        <v>80349220.840000004</v>
      </c>
    </row>
    <row r="28" spans="1:9" x14ac:dyDescent="0.25">
      <c r="A28" s="1" t="s">
        <v>195</v>
      </c>
      <c r="B28" s="1" t="s">
        <v>10</v>
      </c>
      <c r="C28" s="5">
        <v>49346853.599999994</v>
      </c>
      <c r="D28" s="5">
        <v>56522260.260000005</v>
      </c>
      <c r="E28" s="5">
        <v>53565855.910000011</v>
      </c>
      <c r="F28" s="5">
        <v>54211051.129999988</v>
      </c>
      <c r="G28" s="5">
        <v>57349284.439999998</v>
      </c>
      <c r="H28" s="5">
        <v>60035038.009999998</v>
      </c>
      <c r="I28" s="5">
        <v>61157311.670000009</v>
      </c>
    </row>
    <row r="29" spans="1:9" x14ac:dyDescent="0.25">
      <c r="A29" s="1" t="s">
        <v>177</v>
      </c>
      <c r="B29" s="1" t="s">
        <v>10</v>
      </c>
      <c r="C29" s="5">
        <v>122053303.67</v>
      </c>
      <c r="D29" s="5">
        <v>122352426.15000002</v>
      </c>
      <c r="E29" s="5">
        <v>112663385.34999999</v>
      </c>
      <c r="F29" s="5">
        <v>109202526.58</v>
      </c>
      <c r="G29" s="5">
        <v>114356289.27</v>
      </c>
      <c r="H29" s="5">
        <v>111391123.95</v>
      </c>
      <c r="I29" s="5">
        <v>109200787.09999999</v>
      </c>
    </row>
    <row r="30" spans="1:9" x14ac:dyDescent="0.25">
      <c r="A30" s="1" t="s">
        <v>192</v>
      </c>
      <c r="B30" s="1" t="s">
        <v>10</v>
      </c>
      <c r="C30" s="5">
        <v>77097074.930000022</v>
      </c>
      <c r="D30" s="5">
        <v>77910935.199999988</v>
      </c>
      <c r="E30" s="5">
        <v>71499311.560000002</v>
      </c>
      <c r="F30" s="5">
        <v>72123897.079999998</v>
      </c>
      <c r="G30" s="5">
        <v>74747047.290000021</v>
      </c>
      <c r="H30" s="5">
        <v>75401077.510000005</v>
      </c>
      <c r="I30" s="5">
        <v>75679083.210000008</v>
      </c>
    </row>
    <row r="31" spans="1:9" x14ac:dyDescent="0.25">
      <c r="A31" s="1" t="s">
        <v>169</v>
      </c>
      <c r="B31" s="1" t="s">
        <v>10</v>
      </c>
      <c r="C31" s="5">
        <v>69419769.949999988</v>
      </c>
      <c r="D31" s="5">
        <v>69605532.519999996</v>
      </c>
      <c r="E31" s="5">
        <v>63669829.729999997</v>
      </c>
      <c r="F31" s="5">
        <v>63642789.100000001</v>
      </c>
      <c r="G31" s="5">
        <v>63521371.649999999</v>
      </c>
      <c r="H31" s="5">
        <v>63531110.680000007</v>
      </c>
      <c r="I31" s="5">
        <v>61627685.480000004</v>
      </c>
    </row>
    <row r="32" spans="1:9" x14ac:dyDescent="0.25">
      <c r="A32" s="1" t="s">
        <v>196</v>
      </c>
      <c r="B32" s="1" t="s">
        <v>10</v>
      </c>
      <c r="C32" s="5">
        <v>83220508.820000008</v>
      </c>
      <c r="D32" s="5">
        <v>83581310.210000008</v>
      </c>
      <c r="E32" s="5">
        <v>78899226.329999998</v>
      </c>
      <c r="F32" s="5">
        <v>79046839.169999987</v>
      </c>
      <c r="G32" s="5">
        <v>79400240.340000004</v>
      </c>
      <c r="H32" s="5">
        <v>82381143.150000021</v>
      </c>
      <c r="I32" s="5">
        <v>82563313.290000007</v>
      </c>
    </row>
    <row r="33" spans="1:9" x14ac:dyDescent="0.25">
      <c r="A33" s="1"/>
      <c r="B33" s="1"/>
      <c r="C33" s="5"/>
      <c r="D33" s="5"/>
      <c r="E33" s="5"/>
      <c r="F33" s="5"/>
      <c r="G33" s="5"/>
      <c r="H33" s="5"/>
      <c r="I33" s="5"/>
    </row>
    <row r="34" spans="1:9" x14ac:dyDescent="0.25">
      <c r="A34" s="1" t="s">
        <v>178</v>
      </c>
      <c r="B34" s="1" t="s">
        <v>10</v>
      </c>
      <c r="C34" s="5">
        <v>28553964.600000001</v>
      </c>
      <c r="D34" s="5">
        <v>27583235.030000001</v>
      </c>
      <c r="E34" s="5">
        <v>24788263.899999999</v>
      </c>
      <c r="F34" s="5">
        <v>26153986.770000003</v>
      </c>
      <c r="G34" s="5">
        <v>28842530.389999997</v>
      </c>
      <c r="H34" s="5">
        <v>28095943.280000001</v>
      </c>
      <c r="I34" s="5">
        <v>27466983.75</v>
      </c>
    </row>
    <row r="35" spans="1:9" x14ac:dyDescent="0.25">
      <c r="A35" s="1" t="s">
        <v>189</v>
      </c>
      <c r="B35" s="1" t="s">
        <v>10</v>
      </c>
      <c r="C35" s="5">
        <v>22317740.949999999</v>
      </c>
      <c r="D35" s="5">
        <v>23511315.729999997</v>
      </c>
      <c r="E35" s="5">
        <v>21423048.699999999</v>
      </c>
      <c r="F35" s="5">
        <v>21575746.540000003</v>
      </c>
      <c r="G35" s="5">
        <v>23019972.590000004</v>
      </c>
      <c r="H35" s="5">
        <v>23443276.629999999</v>
      </c>
      <c r="I35" s="5">
        <v>23032562.789999999</v>
      </c>
    </row>
    <row r="36" spans="1:9" x14ac:dyDescent="0.25">
      <c r="A36" s="1" t="s">
        <v>172</v>
      </c>
      <c r="B36" s="1" t="s">
        <v>10</v>
      </c>
      <c r="C36" s="5">
        <v>55868897.509999998</v>
      </c>
      <c r="D36" s="5">
        <v>55013142.670000009</v>
      </c>
      <c r="E36" s="5">
        <v>50781660.090000004</v>
      </c>
      <c r="F36" s="5">
        <v>51944253.640000001</v>
      </c>
      <c r="G36" s="5">
        <v>51581759.5</v>
      </c>
      <c r="H36" s="5">
        <v>53182056.729999997</v>
      </c>
      <c r="I36" s="5">
        <v>52884289.659999996</v>
      </c>
    </row>
    <row r="37" spans="1:9" x14ac:dyDescent="0.25">
      <c r="A37" s="1" t="s">
        <v>167</v>
      </c>
      <c r="B37" s="1" t="s">
        <v>10</v>
      </c>
      <c r="C37" s="5">
        <v>109542887.94</v>
      </c>
      <c r="D37" s="5">
        <v>111583555.14</v>
      </c>
      <c r="E37" s="5">
        <v>101000103.43000001</v>
      </c>
      <c r="F37" s="5">
        <v>103500568.12</v>
      </c>
      <c r="G37" s="5">
        <v>109161212.02</v>
      </c>
      <c r="H37" s="5">
        <v>111651602.38999999</v>
      </c>
      <c r="I37" s="5">
        <v>115293165.35999998</v>
      </c>
    </row>
    <row r="38" spans="1:9" x14ac:dyDescent="0.25">
      <c r="A38" s="1" t="s">
        <v>186</v>
      </c>
      <c r="B38" s="1" t="s">
        <v>10</v>
      </c>
      <c r="C38" s="5">
        <v>85988380.86999999</v>
      </c>
      <c r="D38" s="5">
        <v>88533566.150000006</v>
      </c>
      <c r="E38" s="5">
        <v>87822812.060000002</v>
      </c>
      <c r="F38" s="5">
        <v>90342545.319999993</v>
      </c>
      <c r="G38" s="5">
        <v>93116687.859999999</v>
      </c>
      <c r="H38" s="5">
        <v>97384531.849999994</v>
      </c>
      <c r="I38" s="5">
        <v>97761233.600000009</v>
      </c>
    </row>
    <row r="39" spans="1:9" x14ac:dyDescent="0.25">
      <c r="A39" s="1" t="s">
        <v>187</v>
      </c>
      <c r="B39" s="1" t="s">
        <v>10</v>
      </c>
      <c r="C39" s="5">
        <v>31854316.710000001</v>
      </c>
      <c r="D39" s="5">
        <v>31424190.889999993</v>
      </c>
      <c r="E39" s="5">
        <v>29671353.130000003</v>
      </c>
      <c r="F39" s="5">
        <v>30077711.860000003</v>
      </c>
      <c r="G39" s="5">
        <v>31084714.550000001</v>
      </c>
      <c r="H39" s="5">
        <v>32992353.389999997</v>
      </c>
      <c r="I39" s="5">
        <v>30801195.800000008</v>
      </c>
    </row>
    <row r="40" spans="1:9" x14ac:dyDescent="0.25">
      <c r="A40" s="1" t="s">
        <v>194</v>
      </c>
      <c r="B40" s="1" t="s">
        <v>10</v>
      </c>
      <c r="C40" s="5">
        <v>31325668.059999999</v>
      </c>
      <c r="D40" s="5">
        <v>30695265.340000004</v>
      </c>
      <c r="E40" s="5">
        <v>26013535.349999998</v>
      </c>
      <c r="F40" s="5">
        <v>26635127.98</v>
      </c>
      <c r="G40" s="5">
        <v>28786766.799999997</v>
      </c>
      <c r="H40" s="5">
        <v>28793677.629999999</v>
      </c>
      <c r="I40" s="5">
        <v>28850082.090000004</v>
      </c>
    </row>
    <row r="41" spans="1:9" x14ac:dyDescent="0.25">
      <c r="C41" s="5"/>
      <c r="D41" s="5"/>
    </row>
    <row r="43" spans="1:9" ht="13" thickBot="1" x14ac:dyDescent="0.3">
      <c r="C43" s="7">
        <f t="shared" ref="C43:I43" si="0">SUM(C10:C42)</f>
        <v>2081073337.0800002</v>
      </c>
      <c r="D43" s="7">
        <f t="shared" si="0"/>
        <v>2107449564.2000003</v>
      </c>
      <c r="E43" s="7">
        <f t="shared" si="0"/>
        <v>1954489816.1999998</v>
      </c>
      <c r="F43" s="7">
        <f t="shared" si="0"/>
        <v>1963116164.6199994</v>
      </c>
      <c r="G43" s="7">
        <f t="shared" si="0"/>
        <v>2020198090.1699998</v>
      </c>
      <c r="H43" s="7">
        <f t="shared" si="0"/>
        <v>2058184854.8500006</v>
      </c>
      <c r="I43" s="7">
        <f t="shared" si="0"/>
        <v>2046887034.5199995</v>
      </c>
    </row>
    <row r="44" spans="1:9" ht="13" thickTop="1" x14ac:dyDescent="0.25">
      <c r="C44" s="8"/>
      <c r="D44" s="8"/>
      <c r="H44" s="5"/>
      <c r="I44" s="5"/>
    </row>
    <row r="46" spans="1:9" ht="13" x14ac:dyDescent="0.3">
      <c r="A46" s="9" t="s">
        <v>17</v>
      </c>
      <c r="B46" s="10" t="s">
        <v>18</v>
      </c>
    </row>
    <row r="47" spans="1:9" ht="13" x14ac:dyDescent="0.3">
      <c r="A47" s="9"/>
      <c r="B47" s="11" t="s">
        <v>19</v>
      </c>
    </row>
    <row r="48" spans="1:9" x14ac:dyDescent="0.25">
      <c r="B48" s="11" t="s">
        <v>20</v>
      </c>
    </row>
    <row r="49" spans="1:2" x14ac:dyDescent="0.25">
      <c r="B49" s="11" t="s">
        <v>21</v>
      </c>
    </row>
    <row r="50" spans="1:2" ht="13" x14ac:dyDescent="0.3">
      <c r="A50" s="9"/>
      <c r="B50" s="11" t="s">
        <v>22</v>
      </c>
    </row>
    <row r="51" spans="1:2" x14ac:dyDescent="0.25">
      <c r="B51" s="11" t="s">
        <v>23</v>
      </c>
    </row>
    <row r="52" spans="1:2" x14ac:dyDescent="0.25">
      <c r="B52" s="11" t="s">
        <v>24</v>
      </c>
    </row>
    <row r="53" spans="1:2" x14ac:dyDescent="0.25">
      <c r="B53" s="11" t="s">
        <v>25</v>
      </c>
    </row>
    <row r="54" spans="1:2" x14ac:dyDescent="0.25">
      <c r="B54" s="11" t="s">
        <v>26</v>
      </c>
    </row>
    <row r="55" spans="1:2" x14ac:dyDescent="0.25">
      <c r="B55" s="11" t="s">
        <v>27</v>
      </c>
    </row>
    <row r="56" spans="1:2" x14ac:dyDescent="0.25">
      <c r="B56" s="11" t="s">
        <v>28</v>
      </c>
    </row>
    <row r="57" spans="1:2" x14ac:dyDescent="0.25">
      <c r="B57" s="11" t="s">
        <v>29</v>
      </c>
    </row>
  </sheetData>
  <sortState xmlns:xlrd2="http://schemas.microsoft.com/office/spreadsheetml/2017/richdata2" ref="A10:I66">
    <sortCondition ref="A10:A6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workbookViewId="0">
      <selection activeCell="J2" sqref="J2"/>
    </sheetView>
  </sheetViews>
  <sheetFormatPr defaultRowHeight="13" x14ac:dyDescent="0.3"/>
  <cols>
    <col min="1" max="1" width="37.6328125" customWidth="1"/>
    <col min="2" max="2" width="15.81640625" style="34" customWidth="1"/>
    <col min="3" max="9" width="16" style="34" customWidth="1"/>
    <col min="10" max="10" width="16" customWidth="1"/>
    <col min="11" max="16" width="16.36328125" customWidth="1"/>
  </cols>
  <sheetData>
    <row r="1" spans="1:9" s="1" customFormat="1" ht="12" x14ac:dyDescent="0.3">
      <c r="B1" s="44"/>
      <c r="C1" s="44"/>
      <c r="D1" s="44"/>
      <c r="E1" s="44"/>
      <c r="F1" s="44"/>
      <c r="G1" s="44"/>
      <c r="H1" s="44"/>
      <c r="I1" s="44"/>
    </row>
    <row r="2" spans="1:9" s="1" customFormat="1" ht="12" x14ac:dyDescent="0.3">
      <c r="B2" s="44"/>
      <c r="C2" s="44"/>
      <c r="D2" s="44"/>
      <c r="E2" s="44"/>
      <c r="F2" s="44"/>
      <c r="G2" s="44"/>
      <c r="H2" s="44"/>
      <c r="I2" s="44"/>
    </row>
    <row r="3" spans="1:9" s="1" customFormat="1" ht="12" x14ac:dyDescent="0.3">
      <c r="B3" s="44"/>
      <c r="C3" s="44"/>
      <c r="D3" s="44"/>
      <c r="E3" s="44"/>
      <c r="F3" s="44"/>
      <c r="G3" s="44"/>
      <c r="H3" s="44"/>
      <c r="I3" s="44"/>
    </row>
    <row r="4" spans="1:9" s="1" customFormat="1" ht="12" x14ac:dyDescent="0.3">
      <c r="B4" s="44"/>
      <c r="C4" s="44"/>
      <c r="D4" s="44"/>
      <c r="E4" s="44"/>
      <c r="F4" s="44"/>
      <c r="G4" s="44"/>
      <c r="H4" s="44"/>
      <c r="I4" s="44"/>
    </row>
    <row r="5" spans="1:9" s="1" customFormat="1" ht="12" x14ac:dyDescent="0.3">
      <c r="B5" s="44"/>
      <c r="C5" s="44"/>
      <c r="D5" s="44"/>
      <c r="E5" s="44"/>
      <c r="F5" s="44"/>
      <c r="G5" s="44"/>
      <c r="H5" s="44"/>
      <c r="I5" s="44"/>
    </row>
    <row r="6" spans="1:9" s="1" customFormat="1" ht="12" x14ac:dyDescent="0.3">
      <c r="B6" s="44"/>
      <c r="C6" s="44"/>
      <c r="D6" s="44"/>
      <c r="E6" s="44"/>
      <c r="F6" s="44"/>
      <c r="G6" s="44"/>
      <c r="H6" s="44"/>
      <c r="I6" s="44"/>
    </row>
    <row r="7" spans="1:9" ht="31.5" customHeight="1" x14ac:dyDescent="0.6">
      <c r="A7" s="2" t="s">
        <v>30</v>
      </c>
      <c r="B7" s="45"/>
      <c r="C7" s="45"/>
      <c r="D7" s="45"/>
      <c r="E7" s="45"/>
      <c r="F7" s="45"/>
      <c r="G7" s="45"/>
      <c r="H7" s="45"/>
    </row>
    <row r="8" spans="1:9" ht="15.75" customHeight="1" x14ac:dyDescent="0.6">
      <c r="A8" s="2"/>
      <c r="B8" s="45"/>
      <c r="C8" s="45"/>
      <c r="D8" s="45"/>
      <c r="E8" s="45"/>
      <c r="F8" s="45"/>
      <c r="G8" s="45"/>
      <c r="H8" s="45"/>
    </row>
    <row r="9" spans="1:9" s="1" customFormat="1" ht="29.25" customHeight="1" x14ac:dyDescent="0.3">
      <c r="A9" s="3" t="s">
        <v>1</v>
      </c>
      <c r="B9" s="46" t="s">
        <v>204</v>
      </c>
      <c r="C9" s="46" t="s">
        <v>203</v>
      </c>
      <c r="D9" s="46" t="s">
        <v>202</v>
      </c>
      <c r="E9" s="46" t="s">
        <v>201</v>
      </c>
      <c r="F9" s="46" t="s">
        <v>200</v>
      </c>
      <c r="G9" s="46" t="s">
        <v>199</v>
      </c>
      <c r="H9" s="46" t="s">
        <v>198</v>
      </c>
      <c r="I9" s="46" t="s">
        <v>197</v>
      </c>
    </row>
    <row r="10" spans="1:9" x14ac:dyDescent="0.3">
      <c r="A10" t="s">
        <v>174</v>
      </c>
      <c r="B10" s="47">
        <v>58117510.730000004</v>
      </c>
      <c r="C10" s="47">
        <v>55081538.690000013</v>
      </c>
      <c r="D10" s="47">
        <v>57387665.809999987</v>
      </c>
      <c r="E10" s="47">
        <v>59939116.160000004</v>
      </c>
      <c r="F10" s="47">
        <v>60403499.060000002</v>
      </c>
      <c r="G10" s="47">
        <v>60421999.760000005</v>
      </c>
      <c r="H10" s="47">
        <v>63037273.530000001</v>
      </c>
      <c r="I10" s="47">
        <v>59644350.219999999</v>
      </c>
    </row>
    <row r="11" spans="1:9" x14ac:dyDescent="0.3">
      <c r="A11" t="s">
        <v>191</v>
      </c>
      <c r="B11" s="47">
        <v>17378541.25</v>
      </c>
      <c r="C11" s="47">
        <v>16034011.639999999</v>
      </c>
      <c r="D11" s="47">
        <v>15311987.070000002</v>
      </c>
      <c r="E11" s="47">
        <v>16306489.770000001</v>
      </c>
      <c r="F11" s="47">
        <v>16924467.559999999</v>
      </c>
      <c r="G11" s="47">
        <v>18503606.449999999</v>
      </c>
      <c r="H11" s="47">
        <v>19428862.329999998</v>
      </c>
      <c r="I11" s="47">
        <v>17709005.829999998</v>
      </c>
    </row>
    <row r="12" spans="1:9" x14ac:dyDescent="0.3">
      <c r="A12" t="s">
        <v>171</v>
      </c>
      <c r="B12" s="47">
        <v>19000095.359999999</v>
      </c>
      <c r="C12" s="47">
        <v>17438200.300000001</v>
      </c>
      <c r="D12" s="47">
        <v>18412867.219999999</v>
      </c>
      <c r="E12" s="47">
        <v>18801217.300000001</v>
      </c>
      <c r="F12" s="47">
        <v>19109279.25</v>
      </c>
      <c r="G12" s="47">
        <v>18946106.969999999</v>
      </c>
      <c r="H12" s="47">
        <v>19561087.069999997</v>
      </c>
      <c r="I12" s="47">
        <v>19047289.219999999</v>
      </c>
    </row>
    <row r="13" spans="1:9" x14ac:dyDescent="0.3">
      <c r="A13" t="s">
        <v>184</v>
      </c>
      <c r="B13" s="47">
        <v>104669952.57000001</v>
      </c>
      <c r="C13" s="47">
        <v>104419134.16</v>
      </c>
      <c r="D13" s="47">
        <v>110253988.32000002</v>
      </c>
      <c r="E13" s="47">
        <v>115621938.30000001</v>
      </c>
      <c r="F13" s="47">
        <v>120814146.26000001</v>
      </c>
      <c r="G13" s="47">
        <v>127884361.60999998</v>
      </c>
      <c r="H13" s="47">
        <v>136447656.70000002</v>
      </c>
      <c r="I13" s="47">
        <v>134961751.90000001</v>
      </c>
    </row>
    <row r="14" spans="1:9" x14ac:dyDescent="0.3">
      <c r="A14" t="s">
        <v>193</v>
      </c>
      <c r="B14" s="47">
        <v>13453068.549999999</v>
      </c>
      <c r="C14" s="47">
        <v>13882782.379999999</v>
      </c>
      <c r="D14" s="47">
        <v>15255355.390000001</v>
      </c>
      <c r="E14" s="47">
        <v>16827452.099999998</v>
      </c>
      <c r="F14" s="47">
        <v>16958489.580000002</v>
      </c>
      <c r="G14" s="47">
        <v>17490941.620000001</v>
      </c>
      <c r="H14" s="47">
        <v>18578403.550000001</v>
      </c>
      <c r="I14" s="47">
        <v>19414136.550000001</v>
      </c>
    </row>
    <row r="15" spans="1:9" x14ac:dyDescent="0.3">
      <c r="A15" t="s">
        <v>182</v>
      </c>
      <c r="B15" s="47">
        <v>98391013.49000001</v>
      </c>
      <c r="C15" s="47">
        <v>99048972.949999988</v>
      </c>
      <c r="D15" s="47">
        <v>103872925.95999999</v>
      </c>
      <c r="E15" s="47">
        <v>107279528.12</v>
      </c>
      <c r="F15" s="47">
        <v>111015117.72</v>
      </c>
      <c r="G15" s="47">
        <v>117281155.68000001</v>
      </c>
      <c r="H15" s="47">
        <v>123318634.84999999</v>
      </c>
      <c r="I15" s="47">
        <v>119231646.81999999</v>
      </c>
    </row>
    <row r="16" spans="1:9" x14ac:dyDescent="0.3">
      <c r="A16" t="s">
        <v>170</v>
      </c>
      <c r="B16" s="47">
        <v>85200825.190000013</v>
      </c>
      <c r="C16" s="47">
        <v>83013875.269999981</v>
      </c>
      <c r="D16" s="47">
        <v>87091622.760000005</v>
      </c>
      <c r="E16" s="47">
        <v>89569723.88000004</v>
      </c>
      <c r="F16" s="47">
        <v>89415047.660000011</v>
      </c>
      <c r="G16" s="47">
        <v>88921321.190000013</v>
      </c>
      <c r="H16" s="47">
        <v>93040648.900000006</v>
      </c>
      <c r="I16" s="47">
        <v>87395139.829999983</v>
      </c>
    </row>
    <row r="17" spans="1:9" x14ac:dyDescent="0.3">
      <c r="A17" t="s">
        <v>181</v>
      </c>
      <c r="B17" s="47">
        <v>64046829.509999998</v>
      </c>
      <c r="C17" s="47">
        <v>61084756.990000002</v>
      </c>
      <c r="D17" s="47">
        <v>62804156.199999996</v>
      </c>
      <c r="E17" s="47">
        <v>64248910.220000006</v>
      </c>
      <c r="F17" s="47">
        <v>68438186.669999987</v>
      </c>
      <c r="G17" s="47">
        <v>71434982.289999992</v>
      </c>
      <c r="H17" s="47">
        <v>73857640.290000007</v>
      </c>
      <c r="I17" s="47">
        <v>68927253.440000013</v>
      </c>
    </row>
    <row r="18" spans="1:9" x14ac:dyDescent="0.3">
      <c r="A18" t="s">
        <v>190</v>
      </c>
      <c r="B18" s="47">
        <v>72425433.230000004</v>
      </c>
      <c r="C18" s="47">
        <v>68154986.609999999</v>
      </c>
      <c r="D18" s="47">
        <v>69309847.700000003</v>
      </c>
      <c r="E18" s="47">
        <v>71019898.640000001</v>
      </c>
      <c r="F18" s="47">
        <v>72604999.929999992</v>
      </c>
      <c r="G18" s="47">
        <v>76981235.420000002</v>
      </c>
      <c r="H18" s="47">
        <v>77655963.100000009</v>
      </c>
      <c r="I18" s="47">
        <v>75278883.129999995</v>
      </c>
    </row>
    <row r="19" spans="1:9" x14ac:dyDescent="0.3">
      <c r="A19" t="s">
        <v>180</v>
      </c>
      <c r="B19" s="47">
        <v>98192822.720000014</v>
      </c>
      <c r="C19" s="47">
        <v>96545264.359999999</v>
      </c>
      <c r="D19" s="47">
        <v>103151432.19</v>
      </c>
      <c r="E19" s="47">
        <v>105913506.12</v>
      </c>
      <c r="F19" s="47">
        <v>110041820.95</v>
      </c>
      <c r="G19" s="47">
        <v>116067556.67</v>
      </c>
      <c r="H19" s="47">
        <v>121121650.63</v>
      </c>
      <c r="I19" s="47">
        <v>114904955.60000001</v>
      </c>
    </row>
    <row r="20" spans="1:9" x14ac:dyDescent="0.3">
      <c r="A20" t="s">
        <v>185</v>
      </c>
      <c r="B20" s="47">
        <v>43577658.289999999</v>
      </c>
      <c r="C20" s="47">
        <v>43055517.870000005</v>
      </c>
      <c r="D20" s="47">
        <v>44925263.060000002</v>
      </c>
      <c r="E20" s="47">
        <v>47972306.659999996</v>
      </c>
      <c r="F20" s="47">
        <v>49439403.600000001</v>
      </c>
      <c r="G20" s="47">
        <v>51310795.770000003</v>
      </c>
      <c r="H20" s="47">
        <v>54156138.189999998</v>
      </c>
      <c r="I20" s="47">
        <v>49836821.549999997</v>
      </c>
    </row>
    <row r="21" spans="1:9" x14ac:dyDescent="0.3">
      <c r="A21" t="s">
        <v>183</v>
      </c>
      <c r="B21" s="47">
        <v>77421307.450000003</v>
      </c>
      <c r="C21" s="47">
        <v>77269209.409999996</v>
      </c>
      <c r="D21" s="47">
        <v>86954461.930000007</v>
      </c>
      <c r="E21" s="47">
        <v>94613700.519999996</v>
      </c>
      <c r="F21" s="47">
        <v>98102742.560000002</v>
      </c>
      <c r="G21" s="47">
        <v>101608645.29000001</v>
      </c>
      <c r="H21" s="47">
        <v>104732267.92000002</v>
      </c>
      <c r="I21" s="47">
        <v>101275032.08999999</v>
      </c>
    </row>
    <row r="22" spans="1:9" x14ac:dyDescent="0.3">
      <c r="A22" t="s">
        <v>179</v>
      </c>
      <c r="B22" s="47">
        <v>82748959.150000006</v>
      </c>
      <c r="C22" s="47">
        <v>79668164.069999993</v>
      </c>
      <c r="D22" s="47">
        <v>82962644.540000007</v>
      </c>
      <c r="E22" s="47">
        <v>85330441.859999999</v>
      </c>
      <c r="F22" s="47">
        <v>87433964.289999992</v>
      </c>
      <c r="G22" s="47">
        <v>88413997.010000005</v>
      </c>
      <c r="H22" s="47">
        <v>90075901.039999992</v>
      </c>
      <c r="I22" s="47">
        <v>85807487.519999996</v>
      </c>
    </row>
    <row r="23" spans="1:9" x14ac:dyDescent="0.3">
      <c r="A23" t="s">
        <v>176</v>
      </c>
      <c r="B23" s="47">
        <v>84467259.310000002</v>
      </c>
      <c r="C23" s="47">
        <v>79908411.680000007</v>
      </c>
      <c r="D23" s="47">
        <v>83720316.159999996</v>
      </c>
      <c r="E23" s="47">
        <v>87180103.829999998</v>
      </c>
      <c r="F23" s="47">
        <v>86393070.109999999</v>
      </c>
      <c r="G23" s="47">
        <v>87506812.959999993</v>
      </c>
      <c r="H23" s="47">
        <v>89194002.010000005</v>
      </c>
      <c r="I23" s="47">
        <v>83282383.700000003</v>
      </c>
    </row>
    <row r="24" spans="1:9" x14ac:dyDescent="0.3">
      <c r="A24" t="s">
        <v>173</v>
      </c>
      <c r="B24" s="47">
        <v>60735137.25</v>
      </c>
      <c r="C24" s="47">
        <v>60411692.890000008</v>
      </c>
      <c r="D24" s="47">
        <v>60271475.539999999</v>
      </c>
      <c r="E24" s="47">
        <v>61637907.040000007</v>
      </c>
      <c r="F24" s="47">
        <v>64227212.990000002</v>
      </c>
      <c r="G24" s="47">
        <v>65247591.939999983</v>
      </c>
      <c r="H24" s="47">
        <v>67188553.179999992</v>
      </c>
      <c r="I24" s="47">
        <v>64835228.330000006</v>
      </c>
    </row>
    <row r="25" spans="1:9" x14ac:dyDescent="0.3">
      <c r="A25" t="s">
        <v>188</v>
      </c>
      <c r="B25" s="47">
        <v>58217999.240000002</v>
      </c>
      <c r="C25" s="47">
        <v>56555305.20000001</v>
      </c>
      <c r="D25" s="47">
        <v>58320305.589999996</v>
      </c>
      <c r="E25" s="47">
        <v>58005668.82</v>
      </c>
      <c r="F25" s="47">
        <v>59468569.54999999</v>
      </c>
      <c r="G25" s="47">
        <v>58100445.75999999</v>
      </c>
      <c r="H25" s="47">
        <v>58794745.230000004</v>
      </c>
      <c r="I25" s="47">
        <v>56179153.680000007</v>
      </c>
    </row>
    <row r="26" spans="1:9" x14ac:dyDescent="0.3">
      <c r="A26" t="s">
        <v>175</v>
      </c>
      <c r="B26" s="47">
        <v>60639465.409999996</v>
      </c>
      <c r="C26" s="47">
        <v>59765106.470000006</v>
      </c>
      <c r="D26" s="47">
        <v>61601373.939999998</v>
      </c>
      <c r="E26" s="47">
        <v>59718732.340000004</v>
      </c>
      <c r="F26" s="47">
        <v>62885693.379999995</v>
      </c>
      <c r="G26" s="47">
        <v>67186595.699999988</v>
      </c>
      <c r="H26" s="47">
        <v>68474847.930000007</v>
      </c>
      <c r="I26" s="47">
        <v>67290864.25999999</v>
      </c>
    </row>
    <row r="27" spans="1:9" x14ac:dyDescent="0.3">
      <c r="A27" t="s">
        <v>168</v>
      </c>
      <c r="B27" s="47">
        <v>69491215.219999999</v>
      </c>
      <c r="C27" s="47">
        <v>66090193.810000002</v>
      </c>
      <c r="D27" s="47">
        <v>68061478.059999987</v>
      </c>
      <c r="E27" s="47">
        <v>70795183.450000018</v>
      </c>
      <c r="F27" s="47">
        <v>72139779.529999986</v>
      </c>
      <c r="G27" s="47">
        <v>71865694.149999991</v>
      </c>
      <c r="H27" s="47">
        <v>69217106.409999996</v>
      </c>
      <c r="I27" s="47">
        <v>65574982.670000002</v>
      </c>
    </row>
    <row r="28" spans="1:9" x14ac:dyDescent="0.3">
      <c r="A28" t="s">
        <v>195</v>
      </c>
      <c r="B28" s="47">
        <v>24347337.170000002</v>
      </c>
      <c r="C28" s="47">
        <v>24981234.989999998</v>
      </c>
      <c r="D28" s="47">
        <v>28059253.25</v>
      </c>
      <c r="E28" s="47">
        <v>31691045.379999999</v>
      </c>
      <c r="F28" s="47">
        <v>36061563.539999999</v>
      </c>
      <c r="G28" s="47">
        <v>38437844.769999996</v>
      </c>
      <c r="H28" s="47">
        <v>42579265.079999998</v>
      </c>
      <c r="I28" s="47">
        <v>44658490.249999993</v>
      </c>
    </row>
    <row r="29" spans="1:9" x14ac:dyDescent="0.3">
      <c r="A29" t="s">
        <v>177</v>
      </c>
      <c r="B29" s="47">
        <v>121110948.14</v>
      </c>
      <c r="C29" s="47">
        <v>116141093.94</v>
      </c>
      <c r="D29" s="47">
        <v>119402401.14000002</v>
      </c>
      <c r="E29" s="47">
        <v>126167612.43999997</v>
      </c>
      <c r="F29" s="47">
        <v>128681581.14000002</v>
      </c>
      <c r="G29" s="47">
        <v>125714693.95000002</v>
      </c>
      <c r="H29" s="47">
        <v>123940166.42999999</v>
      </c>
      <c r="I29" s="47">
        <v>121199336.55999999</v>
      </c>
    </row>
    <row r="30" spans="1:9" x14ac:dyDescent="0.3">
      <c r="A30" t="s">
        <v>192</v>
      </c>
      <c r="B30" s="47">
        <v>74201061.629999995</v>
      </c>
      <c r="C30" s="47">
        <v>72805996.620000005</v>
      </c>
      <c r="D30" s="47">
        <v>73585863.199999988</v>
      </c>
      <c r="E30" s="47">
        <v>75751869.340000018</v>
      </c>
      <c r="F30" s="47">
        <v>76856071.760000005</v>
      </c>
      <c r="G30" s="47">
        <v>76213310.410000011</v>
      </c>
      <c r="H30" s="47">
        <v>79133168.159999996</v>
      </c>
      <c r="I30" s="47">
        <v>75473013.359999999</v>
      </c>
    </row>
    <row r="31" spans="1:9" x14ac:dyDescent="0.3">
      <c r="A31" t="s">
        <v>169</v>
      </c>
      <c r="B31" s="47">
        <v>66984187.440000005</v>
      </c>
      <c r="C31" s="47">
        <v>66016237.569999993</v>
      </c>
      <c r="D31" s="47">
        <v>69678663.660000011</v>
      </c>
      <c r="E31" s="47">
        <v>71182320.910000011</v>
      </c>
      <c r="F31" s="47">
        <v>71842967.569999993</v>
      </c>
      <c r="G31" s="47">
        <v>72193600.810000002</v>
      </c>
      <c r="H31" s="47">
        <v>73372846.900000006</v>
      </c>
      <c r="I31" s="47">
        <v>69372240.879999995</v>
      </c>
    </row>
    <row r="32" spans="1:9" x14ac:dyDescent="0.3">
      <c r="A32" t="s">
        <v>196</v>
      </c>
      <c r="B32" s="47">
        <v>74925524.25999999</v>
      </c>
      <c r="C32" s="47">
        <v>75346498.469999999</v>
      </c>
      <c r="D32" s="47">
        <v>78116777.969999984</v>
      </c>
      <c r="E32" s="47">
        <v>79197566.609999999</v>
      </c>
      <c r="F32" s="47">
        <v>80841170.920000002</v>
      </c>
      <c r="G32" s="47">
        <v>84645644.609999999</v>
      </c>
      <c r="H32" s="47">
        <v>86604558.099999994</v>
      </c>
      <c r="I32" s="47">
        <v>80949275.24000001</v>
      </c>
    </row>
    <row r="33" spans="1:16" x14ac:dyDescent="0.3">
      <c r="A33" t="s">
        <v>205</v>
      </c>
      <c r="B33" s="47">
        <v>10371760.710000001</v>
      </c>
      <c r="C33" s="47">
        <v>9627072.660000002</v>
      </c>
      <c r="D33" s="47">
        <v>10133385.539999999</v>
      </c>
      <c r="E33" s="47">
        <v>10312411.08</v>
      </c>
      <c r="F33" s="47">
        <v>10784377.969999999</v>
      </c>
      <c r="G33" s="47">
        <v>10670820.52</v>
      </c>
      <c r="H33" s="47">
        <v>10884191.609999999</v>
      </c>
      <c r="I33" s="47">
        <v>9953208.6699999981</v>
      </c>
    </row>
    <row r="34" spans="1:16" x14ac:dyDescent="0.3">
      <c r="A34" t="s">
        <v>178</v>
      </c>
      <c r="B34" s="47">
        <v>31145528.669999998</v>
      </c>
      <c r="C34" s="47">
        <v>29821820.640000004</v>
      </c>
      <c r="D34" s="47">
        <v>30918183.82</v>
      </c>
      <c r="E34" s="47">
        <v>30995436.000000004</v>
      </c>
      <c r="F34" s="47">
        <v>31125947.700000003</v>
      </c>
      <c r="G34" s="47">
        <v>30013661.620000001</v>
      </c>
      <c r="H34" s="47">
        <v>29947302.640000001</v>
      </c>
      <c r="I34" s="47">
        <v>28196036.07</v>
      </c>
    </row>
    <row r="35" spans="1:16" x14ac:dyDescent="0.3">
      <c r="A35" t="s">
        <v>189</v>
      </c>
      <c r="B35" s="47">
        <v>22529561.469999999</v>
      </c>
      <c r="C35" s="47">
        <v>21079372.050000004</v>
      </c>
      <c r="D35" s="47">
        <v>21963898.539999999</v>
      </c>
      <c r="E35" s="47">
        <v>22749351.990000002</v>
      </c>
      <c r="F35" s="47">
        <v>23082623.609999996</v>
      </c>
      <c r="G35" s="47">
        <v>23733444.169999998</v>
      </c>
      <c r="H35" s="47">
        <v>23483897.169999998</v>
      </c>
      <c r="I35" s="47">
        <v>22341508.770000003</v>
      </c>
    </row>
    <row r="36" spans="1:16" x14ac:dyDescent="0.3">
      <c r="A36" t="s">
        <v>172</v>
      </c>
      <c r="B36" s="47">
        <v>54775148.929999992</v>
      </c>
      <c r="C36" s="47">
        <v>54101102.040000007</v>
      </c>
      <c r="D36" s="47">
        <v>56297627.899999999</v>
      </c>
      <c r="E36" s="47">
        <v>58110955.689999998</v>
      </c>
      <c r="F36" s="47">
        <v>58659456.439999998</v>
      </c>
      <c r="G36" s="47">
        <v>58629142.629999988</v>
      </c>
      <c r="H36" s="47">
        <v>58709215.800000004</v>
      </c>
      <c r="I36" s="47">
        <v>56107009.560000002</v>
      </c>
    </row>
    <row r="37" spans="1:16" x14ac:dyDescent="0.3">
      <c r="A37" t="s">
        <v>206</v>
      </c>
      <c r="B37" s="47">
        <v>76144619.639999986</v>
      </c>
      <c r="C37" s="47">
        <v>75377775.890000001</v>
      </c>
      <c r="D37" s="47">
        <v>79362126.609999999</v>
      </c>
      <c r="E37" s="47">
        <v>81940218.519999981</v>
      </c>
      <c r="F37" s="47">
        <v>84033308.760000005</v>
      </c>
      <c r="G37" s="47">
        <v>87459035.650000006</v>
      </c>
      <c r="H37" s="47">
        <v>94931183.269999996</v>
      </c>
      <c r="I37" s="47">
        <v>94451837.61999999</v>
      </c>
    </row>
    <row r="38" spans="1:16" x14ac:dyDescent="0.3">
      <c r="A38" t="s">
        <v>186</v>
      </c>
      <c r="B38" s="47">
        <v>57199692.670000002</v>
      </c>
      <c r="C38" s="47">
        <v>59977617.629999995</v>
      </c>
      <c r="D38" s="47">
        <v>63256369.760000005</v>
      </c>
      <c r="E38" s="47">
        <v>67233711.299999997</v>
      </c>
      <c r="F38" s="47">
        <v>70236333.689999998</v>
      </c>
      <c r="G38" s="47">
        <v>74836813.909999996</v>
      </c>
      <c r="H38" s="47">
        <v>79020729.420000002</v>
      </c>
      <c r="I38" s="47">
        <v>81735012.550000012</v>
      </c>
    </row>
    <row r="39" spans="1:16" x14ac:dyDescent="0.3">
      <c r="A39" t="s">
        <v>187</v>
      </c>
      <c r="B39" s="47">
        <v>34064027.840000004</v>
      </c>
      <c r="C39" s="47">
        <v>31892973.650000002</v>
      </c>
      <c r="D39" s="47">
        <v>31018282.320000004</v>
      </c>
      <c r="E39" s="47">
        <v>30883989.129999999</v>
      </c>
      <c r="F39" s="47">
        <v>31709830.040000003</v>
      </c>
      <c r="G39" s="47">
        <v>32052901.41</v>
      </c>
      <c r="H39" s="47">
        <v>33297272.350000005</v>
      </c>
      <c r="I39" s="47">
        <v>31567283.370000001</v>
      </c>
    </row>
    <row r="40" spans="1:16" x14ac:dyDescent="0.3">
      <c r="A40" t="s">
        <v>194</v>
      </c>
      <c r="B40" s="47">
        <v>31346707.750000004</v>
      </c>
      <c r="C40" s="47">
        <v>29760849.640000001</v>
      </c>
      <c r="D40" s="47">
        <v>30952517.290000007</v>
      </c>
      <c r="E40" s="47">
        <v>32118731.880000003</v>
      </c>
      <c r="F40" s="47">
        <v>33374783.080000002</v>
      </c>
      <c r="G40" s="47">
        <v>33870407.93</v>
      </c>
      <c r="H40" s="47">
        <v>34765902</v>
      </c>
      <c r="I40" s="47">
        <v>33368938.350000001</v>
      </c>
    </row>
    <row r="42" spans="1:16" ht="13.5" thickBot="1" x14ac:dyDescent="0.35">
      <c r="I42" s="48">
        <f t="shared" ref="I42:P42" si="0">SUM(I10:I41)</f>
        <v>2039969557.5899994</v>
      </c>
      <c r="J42" s="7">
        <f t="shared" si="0"/>
        <v>0</v>
      </c>
      <c r="K42" s="7">
        <f t="shared" si="0"/>
        <v>0</v>
      </c>
      <c r="L42" s="7">
        <f t="shared" si="0"/>
        <v>0</v>
      </c>
      <c r="M42" s="7">
        <f t="shared" si="0"/>
        <v>0</v>
      </c>
      <c r="N42" s="7">
        <f t="shared" si="0"/>
        <v>0</v>
      </c>
      <c r="O42" s="7">
        <f t="shared" si="0"/>
        <v>0</v>
      </c>
      <c r="P42" s="7">
        <f t="shared" si="0"/>
        <v>0</v>
      </c>
    </row>
    <row r="43" spans="1:16" ht="13.5" thickTop="1" x14ac:dyDescent="0.3">
      <c r="I43" s="49"/>
      <c r="J43" s="8"/>
      <c r="K43" s="8"/>
      <c r="L43" s="8"/>
      <c r="M43" s="8"/>
      <c r="N43" s="8"/>
      <c r="O43" s="8"/>
      <c r="P43" s="8"/>
    </row>
    <row r="45" spans="1:16" x14ac:dyDescent="0.3">
      <c r="A45" s="9" t="s">
        <v>17</v>
      </c>
      <c r="B45" s="50"/>
      <c r="C45" s="50"/>
      <c r="D45" s="50"/>
      <c r="E45" s="50"/>
      <c r="F45" s="50"/>
      <c r="G45" s="50"/>
      <c r="H45" s="50"/>
    </row>
    <row r="46" spans="1:16" x14ac:dyDescent="0.3">
      <c r="A46" s="9"/>
      <c r="B46" s="50"/>
      <c r="C46" s="50"/>
      <c r="D46" s="50"/>
      <c r="E46" s="50"/>
      <c r="F46" s="50"/>
      <c r="G46" s="50"/>
      <c r="H46" s="50"/>
    </row>
    <row r="49" spans="1:8" x14ac:dyDescent="0.3">
      <c r="A49" s="9"/>
      <c r="B49" s="50"/>
      <c r="C49" s="50"/>
      <c r="D49" s="50"/>
      <c r="E49" s="50"/>
      <c r="F49" s="50"/>
      <c r="G49" s="50"/>
      <c r="H49" s="50"/>
    </row>
  </sheetData>
  <sortState xmlns:xlrd2="http://schemas.microsoft.com/office/spreadsheetml/2017/richdata2" ref="A10:J71">
    <sortCondition ref="A10:A71"/>
  </sortState>
  <pageMargins left="0.28000000000000003" right="0.16" top="0.17" bottom="0.16" header="0.17" footer="0.16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9"/>
  <sheetViews>
    <sheetView workbookViewId="0">
      <pane ySplit="9" topLeftCell="A10" activePane="bottomLeft" state="frozen"/>
      <selection activeCell="J2" sqref="J2"/>
      <selection pane="bottomLeft" activeCell="J2" sqref="J2"/>
    </sheetView>
  </sheetViews>
  <sheetFormatPr defaultRowHeight="12.5" x14ac:dyDescent="0.25"/>
  <cols>
    <col min="1" max="1" width="26.1796875" customWidth="1"/>
    <col min="2" max="4" width="24.36328125" customWidth="1"/>
  </cols>
  <sheetData>
    <row r="1" spans="1:4" s="1" customFormat="1" ht="11.5" x14ac:dyDescent="0.25"/>
    <row r="2" spans="1:4" s="1" customFormat="1" ht="11.5" x14ac:dyDescent="0.25"/>
    <row r="3" spans="1:4" s="1" customFormat="1" ht="11.5" x14ac:dyDescent="0.25"/>
    <row r="4" spans="1:4" s="1" customFormat="1" ht="11.5" x14ac:dyDescent="0.25"/>
    <row r="5" spans="1:4" s="1" customFormat="1" ht="11.5" x14ac:dyDescent="0.25"/>
    <row r="6" spans="1:4" s="1" customFormat="1" ht="11.5" x14ac:dyDescent="0.25"/>
    <row r="7" spans="1:4" s="1" customFormat="1" ht="25" x14ac:dyDescent="0.5">
      <c r="A7" s="2" t="s">
        <v>32</v>
      </c>
    </row>
    <row r="9" spans="1:4" s="1" customFormat="1" ht="29.25" customHeight="1" x14ac:dyDescent="0.25">
      <c r="A9" s="3" t="s">
        <v>1</v>
      </c>
      <c r="B9" s="4" t="s">
        <v>207</v>
      </c>
      <c r="C9" s="4" t="s">
        <v>208</v>
      </c>
      <c r="D9" s="4" t="s">
        <v>204</v>
      </c>
    </row>
    <row r="10" spans="1:4" x14ac:dyDescent="0.25">
      <c r="A10" t="s">
        <v>33</v>
      </c>
      <c r="B10" s="5">
        <v>61924223</v>
      </c>
      <c r="C10" s="5">
        <v>66431141.969999999</v>
      </c>
      <c r="D10" s="5">
        <v>58117510.729999997</v>
      </c>
    </row>
    <row r="11" spans="1:4" x14ac:dyDescent="0.25">
      <c r="A11" t="s">
        <v>34</v>
      </c>
      <c r="B11" s="5">
        <v>19361881</v>
      </c>
      <c r="C11" s="5">
        <v>20575519.25</v>
      </c>
      <c r="D11" s="5">
        <v>17378541.25</v>
      </c>
    </row>
    <row r="12" spans="1:4" x14ac:dyDescent="0.25">
      <c r="A12" t="s">
        <v>35</v>
      </c>
      <c r="B12" s="5">
        <v>20547314</v>
      </c>
      <c r="C12" s="5">
        <v>22427215.100000001</v>
      </c>
      <c r="D12" s="5">
        <v>19000095.359999999</v>
      </c>
    </row>
    <row r="13" spans="1:4" x14ac:dyDescent="0.25">
      <c r="A13" t="s">
        <v>36</v>
      </c>
      <c r="B13" s="5">
        <v>98653062</v>
      </c>
      <c r="C13" s="5">
        <v>111172338.77</v>
      </c>
      <c r="D13" s="5">
        <v>104669952.56999999</v>
      </c>
    </row>
    <row r="14" spans="1:4" x14ac:dyDescent="0.25">
      <c r="A14" t="s">
        <v>37</v>
      </c>
      <c r="B14" s="5">
        <v>12747104</v>
      </c>
      <c r="C14" s="5">
        <v>13351265.67</v>
      </c>
      <c r="D14" s="5">
        <v>13453068.550000001</v>
      </c>
    </row>
    <row r="15" spans="1:4" x14ac:dyDescent="0.25">
      <c r="A15" t="s">
        <v>38</v>
      </c>
      <c r="B15" s="5">
        <v>81383230</v>
      </c>
      <c r="C15" s="5">
        <v>97699672.590000004</v>
      </c>
      <c r="D15" s="5">
        <v>98391013.489999995</v>
      </c>
    </row>
    <row r="16" spans="1:4" x14ac:dyDescent="0.25">
      <c r="A16" t="s">
        <v>39</v>
      </c>
      <c r="B16" s="5">
        <v>89668795</v>
      </c>
      <c r="C16" s="5">
        <v>95458695.969999999</v>
      </c>
      <c r="D16" s="5">
        <v>85200825.189999998</v>
      </c>
    </row>
    <row r="17" spans="1:4" x14ac:dyDescent="0.25">
      <c r="A17" t="s">
        <v>40</v>
      </c>
      <c r="B17" s="5">
        <v>61841398</v>
      </c>
      <c r="C17" s="5">
        <v>67686740.939999998</v>
      </c>
      <c r="D17" s="5">
        <v>64046829.509999998</v>
      </c>
    </row>
    <row r="18" spans="1:4" x14ac:dyDescent="0.25">
      <c r="A18" t="s">
        <v>41</v>
      </c>
      <c r="B18" s="5">
        <v>79090142</v>
      </c>
      <c r="C18" s="5">
        <v>81908938.730000004</v>
      </c>
      <c r="D18" s="5">
        <v>72425433.230000004</v>
      </c>
    </row>
    <row r="19" spans="1:4" x14ac:dyDescent="0.25">
      <c r="A19" t="s">
        <v>42</v>
      </c>
      <c r="B19" s="5">
        <v>102078087</v>
      </c>
      <c r="C19" s="5">
        <v>110477847.48</v>
      </c>
      <c r="D19" s="5">
        <v>98192822.719999999</v>
      </c>
    </row>
    <row r="20" spans="1:4" x14ac:dyDescent="0.25">
      <c r="A20" t="s">
        <v>43</v>
      </c>
      <c r="B20" s="5">
        <v>45893591</v>
      </c>
      <c r="C20" s="5">
        <v>48730202.640000001</v>
      </c>
      <c r="D20" s="5">
        <v>43577658.289999999</v>
      </c>
    </row>
    <row r="21" spans="1:4" x14ac:dyDescent="0.25">
      <c r="A21" t="s">
        <v>44</v>
      </c>
      <c r="B21" s="5">
        <v>76040031</v>
      </c>
      <c r="C21" s="5">
        <v>85539408.280000001</v>
      </c>
      <c r="D21" s="5">
        <v>77421307.450000003</v>
      </c>
    </row>
    <row r="22" spans="1:4" x14ac:dyDescent="0.25">
      <c r="A22" t="s">
        <v>45</v>
      </c>
      <c r="B22" s="5">
        <v>85255921</v>
      </c>
      <c r="C22" s="5">
        <v>93125123.730000004</v>
      </c>
      <c r="D22" s="5">
        <v>82748959.150000006</v>
      </c>
    </row>
    <row r="23" spans="1:4" x14ac:dyDescent="0.25">
      <c r="A23" t="s">
        <v>46</v>
      </c>
      <c r="B23" s="5">
        <v>92597696</v>
      </c>
      <c r="C23" s="5">
        <v>95128644.480000004</v>
      </c>
      <c r="D23" s="5">
        <v>84467259.310000002</v>
      </c>
    </row>
    <row r="24" spans="1:4" x14ac:dyDescent="0.25">
      <c r="A24" t="s">
        <v>47</v>
      </c>
      <c r="B24" s="5">
        <v>59476972</v>
      </c>
      <c r="C24" s="5">
        <v>66239310.719999999</v>
      </c>
      <c r="D24" s="5">
        <v>60735137.25</v>
      </c>
    </row>
    <row r="25" spans="1:4" x14ac:dyDescent="0.25">
      <c r="A25" t="s">
        <v>48</v>
      </c>
      <c r="B25" s="5">
        <v>60443905</v>
      </c>
      <c r="C25" s="5">
        <v>63495014.439999998</v>
      </c>
      <c r="D25" s="5">
        <v>58217999.240000002</v>
      </c>
    </row>
    <row r="26" spans="1:4" x14ac:dyDescent="0.25">
      <c r="A26" t="s">
        <v>49</v>
      </c>
      <c r="B26" s="5">
        <v>61426740</v>
      </c>
      <c r="C26" s="5">
        <v>67762071.709999993</v>
      </c>
      <c r="D26" s="5">
        <v>60639465.409999996</v>
      </c>
    </row>
    <row r="27" spans="1:4" x14ac:dyDescent="0.25">
      <c r="A27" t="s">
        <v>50</v>
      </c>
      <c r="B27" s="5">
        <v>75057332</v>
      </c>
      <c r="C27" s="5">
        <v>79795255.579999998</v>
      </c>
      <c r="D27" s="5">
        <v>69491215.219999999</v>
      </c>
    </row>
    <row r="28" spans="1:4" x14ac:dyDescent="0.25">
      <c r="A28" t="s">
        <v>51</v>
      </c>
      <c r="B28" s="5">
        <v>23860574</v>
      </c>
      <c r="C28" s="5">
        <v>26812417.859999999</v>
      </c>
      <c r="D28" s="5">
        <v>24347337.170000002</v>
      </c>
    </row>
    <row r="29" spans="1:4" x14ac:dyDescent="0.25">
      <c r="A29" t="s">
        <v>52</v>
      </c>
      <c r="B29" s="5">
        <v>123731689</v>
      </c>
      <c r="C29" s="5">
        <v>135214941.72</v>
      </c>
      <c r="D29" s="5">
        <v>121110948.14</v>
      </c>
    </row>
    <row r="30" spans="1:4" x14ac:dyDescent="0.25">
      <c r="A30" t="s">
        <v>53</v>
      </c>
      <c r="B30" s="5">
        <v>78361296</v>
      </c>
      <c r="C30" s="5">
        <v>82931736.269999996</v>
      </c>
      <c r="D30" s="5">
        <v>74201061.629999995</v>
      </c>
    </row>
    <row r="31" spans="1:4" x14ac:dyDescent="0.25">
      <c r="A31" t="s">
        <v>54</v>
      </c>
      <c r="B31" s="5">
        <v>67410967</v>
      </c>
      <c r="C31" s="5">
        <v>72771514.469999999</v>
      </c>
      <c r="D31" s="5">
        <v>66984187.439999998</v>
      </c>
    </row>
    <row r="32" spans="1:4" x14ac:dyDescent="0.25">
      <c r="A32" t="s">
        <v>55</v>
      </c>
      <c r="B32" s="5">
        <v>72624848</v>
      </c>
      <c r="C32" s="5">
        <v>80496730.959999993</v>
      </c>
      <c r="D32" s="5">
        <v>74925524.260000005</v>
      </c>
    </row>
    <row r="33" spans="1:4" x14ac:dyDescent="0.25">
      <c r="A33" t="s">
        <v>56</v>
      </c>
      <c r="B33" s="5">
        <v>11542272</v>
      </c>
      <c r="C33" s="5">
        <v>11814413.880000001</v>
      </c>
      <c r="D33" s="5">
        <v>10371760.710000001</v>
      </c>
    </row>
    <row r="34" spans="1:4" x14ac:dyDescent="0.25">
      <c r="A34" t="s">
        <v>57</v>
      </c>
      <c r="B34" s="5">
        <v>34569402</v>
      </c>
      <c r="C34" s="5">
        <v>35895370.780000001</v>
      </c>
      <c r="D34" s="5">
        <v>31145528.670000002</v>
      </c>
    </row>
    <row r="35" spans="1:4" x14ac:dyDescent="0.25">
      <c r="A35" t="s">
        <v>58</v>
      </c>
      <c r="B35" s="5">
        <v>24527391</v>
      </c>
      <c r="C35" s="5">
        <v>26415200.68</v>
      </c>
      <c r="D35" s="5">
        <v>22529561.469999999</v>
      </c>
    </row>
    <row r="36" spans="1:4" x14ac:dyDescent="0.25">
      <c r="A36" t="s">
        <v>59</v>
      </c>
      <c r="B36" s="5">
        <v>56345872</v>
      </c>
      <c r="C36" s="5">
        <v>57977102.390000001</v>
      </c>
      <c r="D36" s="5">
        <v>54775148.93</v>
      </c>
    </row>
    <row r="37" spans="1:4" x14ac:dyDescent="0.25">
      <c r="A37" t="s">
        <v>60</v>
      </c>
      <c r="B37" s="5">
        <v>78260969</v>
      </c>
      <c r="C37" s="5">
        <v>84436696.510000005</v>
      </c>
      <c r="D37" s="5">
        <v>76144619.640000001</v>
      </c>
    </row>
    <row r="38" spans="1:4" x14ac:dyDescent="0.25">
      <c r="A38" t="s">
        <v>61</v>
      </c>
      <c r="B38" s="5">
        <v>55607134</v>
      </c>
      <c r="C38" s="5">
        <v>60757743.280000001</v>
      </c>
      <c r="D38" s="5">
        <v>57199692.670000002</v>
      </c>
    </row>
    <row r="39" spans="1:4" x14ac:dyDescent="0.25">
      <c r="A39" t="s">
        <v>62</v>
      </c>
      <c r="B39" s="5">
        <v>36386819</v>
      </c>
      <c r="C39" s="5">
        <v>37649552.829999998</v>
      </c>
      <c r="D39" s="5">
        <v>34064027.840000004</v>
      </c>
    </row>
    <row r="40" spans="1:4" x14ac:dyDescent="0.25">
      <c r="A40" t="s">
        <v>63</v>
      </c>
      <c r="B40" s="5">
        <v>31329464</v>
      </c>
      <c r="C40" s="5">
        <v>34363316.490000002</v>
      </c>
      <c r="D40" s="5">
        <v>31346707.75</v>
      </c>
    </row>
    <row r="41" spans="1:4" x14ac:dyDescent="0.25">
      <c r="B41" s="5"/>
      <c r="C41" s="5"/>
      <c r="D41" s="5"/>
    </row>
    <row r="42" spans="1:4" x14ac:dyDescent="0.25">
      <c r="B42" s="5"/>
      <c r="C42" s="5"/>
      <c r="D42" s="5"/>
    </row>
    <row r="43" spans="1:4" x14ac:dyDescent="0.25">
      <c r="B43" s="5"/>
      <c r="C43" s="5"/>
      <c r="D43" s="5"/>
    </row>
    <row r="44" spans="1:4" x14ac:dyDescent="0.25">
      <c r="B44" s="5"/>
      <c r="C44" s="5"/>
      <c r="D44" s="5"/>
    </row>
    <row r="45" spans="1:4" x14ac:dyDescent="0.25">
      <c r="B45" s="5"/>
      <c r="C45" s="5"/>
      <c r="D45" s="5"/>
    </row>
    <row r="46" spans="1:4" x14ac:dyDescent="0.25">
      <c r="B46" s="5"/>
      <c r="C46" s="5"/>
      <c r="D46" s="5"/>
    </row>
    <row r="47" spans="1:4" x14ac:dyDescent="0.25">
      <c r="B47" s="5"/>
      <c r="C47" s="5"/>
      <c r="D47" s="5"/>
    </row>
    <row r="48" spans="1:4" x14ac:dyDescent="0.25">
      <c r="B48" s="5"/>
      <c r="C48" s="5"/>
      <c r="D48" s="5"/>
    </row>
    <row r="49" spans="2:4" x14ac:dyDescent="0.25">
      <c r="B49" s="5"/>
      <c r="C49" s="5"/>
      <c r="D49" s="5"/>
    </row>
    <row r="50" spans="2:4" x14ac:dyDescent="0.25">
      <c r="B50" s="5"/>
      <c r="C50" s="5"/>
      <c r="D50" s="5"/>
    </row>
    <row r="51" spans="2:4" x14ac:dyDescent="0.25">
      <c r="B51" s="5"/>
      <c r="C51" s="5"/>
      <c r="D51" s="5"/>
    </row>
    <row r="52" spans="2:4" x14ac:dyDescent="0.25">
      <c r="B52" s="5"/>
      <c r="C52" s="5"/>
      <c r="D52" s="5"/>
    </row>
    <row r="53" spans="2:4" x14ac:dyDescent="0.25">
      <c r="B53" s="5"/>
      <c r="C53" s="5"/>
      <c r="D53" s="5"/>
    </row>
    <row r="54" spans="2:4" x14ac:dyDescent="0.25">
      <c r="B54" s="5"/>
      <c r="C54" s="5"/>
      <c r="D54" s="5"/>
    </row>
    <row r="55" spans="2:4" x14ac:dyDescent="0.25">
      <c r="B55" s="5"/>
      <c r="C55" s="5"/>
      <c r="D55" s="5"/>
    </row>
    <row r="56" spans="2:4" x14ac:dyDescent="0.25">
      <c r="B56" s="5"/>
      <c r="C56" s="5"/>
      <c r="D56" s="5"/>
    </row>
    <row r="57" spans="2:4" x14ac:dyDescent="0.25">
      <c r="B57" s="5"/>
      <c r="C57" s="5"/>
      <c r="D57" s="5"/>
    </row>
    <row r="58" spans="2:4" x14ac:dyDescent="0.25">
      <c r="B58" s="5"/>
      <c r="C58" s="5"/>
      <c r="D58" s="5"/>
    </row>
    <row r="59" spans="2:4" x14ac:dyDescent="0.25">
      <c r="B59" s="5"/>
      <c r="C59" s="5"/>
      <c r="D59" s="5"/>
    </row>
    <row r="60" spans="2:4" x14ac:dyDescent="0.25">
      <c r="B60" s="5"/>
      <c r="C60" s="5"/>
      <c r="D60" s="5"/>
    </row>
    <row r="61" spans="2:4" x14ac:dyDescent="0.25">
      <c r="B61" s="5"/>
      <c r="C61" s="5"/>
      <c r="D61" s="5"/>
    </row>
    <row r="62" spans="2:4" x14ac:dyDescent="0.25">
      <c r="B62" s="5"/>
      <c r="C62" s="5"/>
      <c r="D62" s="5"/>
    </row>
    <row r="63" spans="2:4" x14ac:dyDescent="0.25">
      <c r="B63" s="5"/>
      <c r="C63" s="5"/>
      <c r="D63" s="5"/>
    </row>
    <row r="64" spans="2:4" x14ac:dyDescent="0.25">
      <c r="B64" s="5"/>
      <c r="C64" s="5"/>
      <c r="D64" s="5"/>
    </row>
    <row r="65" spans="2:5" x14ac:dyDescent="0.25">
      <c r="B65" s="5"/>
      <c r="C65" s="5"/>
      <c r="D65" s="5"/>
    </row>
    <row r="66" spans="2:5" x14ac:dyDescent="0.25">
      <c r="B66" s="5"/>
      <c r="C66" s="5"/>
      <c r="D66" s="5"/>
    </row>
    <row r="68" spans="2:5" ht="13" thickBot="1" x14ac:dyDescent="0.3">
      <c r="B68" s="12">
        <f>SUM(B10:B67)</f>
        <v>1878046121</v>
      </c>
      <c r="C68" s="12">
        <f>SUM(C10:C67)</f>
        <v>2034541146.1700001</v>
      </c>
      <c r="D68" s="12">
        <f>SUM(D10:D67)-D39</f>
        <v>1813257172.4000006</v>
      </c>
      <c r="E68" s="13"/>
    </row>
    <row r="69" spans="2:5" ht="13" thickTop="1" x14ac:dyDescent="0.25"/>
  </sheetData>
  <sortState xmlns:xlrd2="http://schemas.microsoft.com/office/spreadsheetml/2017/richdata2" ref="A13:D72">
    <sortCondition ref="A13:A72"/>
  </sortState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0"/>
  <sheetViews>
    <sheetView workbookViewId="0">
      <selection activeCell="J2" sqref="J2"/>
    </sheetView>
  </sheetViews>
  <sheetFormatPr defaultRowHeight="12.5" x14ac:dyDescent="0.25"/>
  <cols>
    <col min="1" max="1" width="42" customWidth="1"/>
    <col min="2" max="9" width="16.81640625" bestFit="1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s="1" customFormat="1" ht="25" x14ac:dyDescent="0.5">
      <c r="A7" s="2" t="s">
        <v>64</v>
      </c>
    </row>
    <row r="9" spans="1:9" s="1" customFormat="1" ht="29.25" customHeight="1" x14ac:dyDescent="0.25">
      <c r="A9" s="3" t="s">
        <v>1</v>
      </c>
      <c r="B9" s="4" t="s">
        <v>209</v>
      </c>
      <c r="C9" s="4" t="s">
        <v>210</v>
      </c>
      <c r="D9" s="4" t="s">
        <v>211</v>
      </c>
      <c r="E9" s="4" t="s">
        <v>212</v>
      </c>
      <c r="F9" s="4" t="s">
        <v>213</v>
      </c>
      <c r="G9" s="4" t="s">
        <v>214</v>
      </c>
      <c r="H9" s="4" t="s">
        <v>215</v>
      </c>
      <c r="I9" s="4" t="s">
        <v>216</v>
      </c>
    </row>
    <row r="10" spans="1:9" x14ac:dyDescent="0.25">
      <c r="A10" t="s">
        <v>219</v>
      </c>
      <c r="B10" s="14">
        <v>13131557</v>
      </c>
      <c r="C10" s="14">
        <v>30647297</v>
      </c>
      <c r="D10" s="14">
        <v>34431165</v>
      </c>
      <c r="E10" s="14">
        <v>39953629</v>
      </c>
      <c r="F10" s="14">
        <v>39447301.700000003</v>
      </c>
      <c r="G10" s="14">
        <v>41970614.399999999</v>
      </c>
      <c r="H10" s="14">
        <v>49385940</v>
      </c>
      <c r="I10" s="14">
        <v>55937541.259999998</v>
      </c>
    </row>
    <row r="11" spans="1:9" x14ac:dyDescent="0.25">
      <c r="A11" t="s">
        <v>220</v>
      </c>
      <c r="B11" s="14">
        <v>2312924</v>
      </c>
      <c r="C11" s="14">
        <v>14709957</v>
      </c>
      <c r="D11" s="14">
        <v>16660063</v>
      </c>
      <c r="E11" s="14">
        <v>17731396</v>
      </c>
      <c r="F11" s="14">
        <v>17297113.280000001</v>
      </c>
      <c r="G11" s="14">
        <v>15515215.220000001</v>
      </c>
      <c r="H11" s="14">
        <v>16652723</v>
      </c>
      <c r="I11" s="14">
        <v>17893870.829999998</v>
      </c>
    </row>
    <row r="12" spans="1:9" x14ac:dyDescent="0.25">
      <c r="A12" t="s">
        <v>221</v>
      </c>
      <c r="B12" s="14">
        <v>1576219</v>
      </c>
      <c r="C12" s="14">
        <v>3839116</v>
      </c>
      <c r="D12" s="14">
        <v>9530783</v>
      </c>
      <c r="E12" s="14">
        <v>13497233</v>
      </c>
      <c r="F12" s="14">
        <v>14323490.529999999</v>
      </c>
      <c r="G12" s="14">
        <v>14483190.960000001</v>
      </c>
      <c r="H12" s="14">
        <v>16355201</v>
      </c>
      <c r="I12" s="14">
        <v>18508548.120000001</v>
      </c>
    </row>
    <row r="13" spans="1:9" x14ac:dyDescent="0.25">
      <c r="A13" t="s">
        <v>222</v>
      </c>
      <c r="B13" s="14">
        <v>8181417</v>
      </c>
      <c r="C13" s="14">
        <v>24558897</v>
      </c>
      <c r="D13" s="14">
        <v>34128302</v>
      </c>
      <c r="E13" s="14">
        <v>43236718</v>
      </c>
      <c r="F13" s="14">
        <v>51286585.850000001</v>
      </c>
      <c r="G13" s="14">
        <v>61133973.5</v>
      </c>
      <c r="H13" s="14">
        <v>75601792</v>
      </c>
      <c r="I13" s="14">
        <v>86486583.519999996</v>
      </c>
    </row>
    <row r="14" spans="1:9" x14ac:dyDescent="0.25">
      <c r="A14" t="s">
        <v>240</v>
      </c>
      <c r="B14" s="14">
        <v>0</v>
      </c>
      <c r="C14" s="14">
        <v>720005</v>
      </c>
      <c r="D14" s="14">
        <v>2285843</v>
      </c>
      <c r="E14" s="14">
        <v>4217888</v>
      </c>
      <c r="F14" s="14">
        <v>6232580.4699999997</v>
      </c>
      <c r="G14" s="14">
        <v>7455894.8200000003</v>
      </c>
      <c r="H14" s="14">
        <v>8721775</v>
      </c>
      <c r="I14" s="14">
        <v>10389987.6</v>
      </c>
    </row>
    <row r="15" spans="1:9" x14ac:dyDescent="0.25">
      <c r="A15" t="s">
        <v>223</v>
      </c>
      <c r="B15" s="14">
        <v>4999231</v>
      </c>
      <c r="C15" s="14">
        <v>20642943</v>
      </c>
      <c r="D15" s="14">
        <v>30169844</v>
      </c>
      <c r="E15" s="14">
        <v>39754518</v>
      </c>
      <c r="F15" s="14">
        <v>48826574.700000003</v>
      </c>
      <c r="G15" s="14">
        <v>60284262.200000003</v>
      </c>
      <c r="H15" s="14">
        <v>71245313</v>
      </c>
      <c r="I15" s="14">
        <v>79227439.569999993</v>
      </c>
    </row>
    <row r="16" spans="1:9" x14ac:dyDescent="0.25">
      <c r="A16" t="s">
        <v>224</v>
      </c>
      <c r="B16" s="14">
        <v>10542293</v>
      </c>
      <c r="C16" s="14">
        <v>27757232</v>
      </c>
      <c r="D16" s="14">
        <v>33838336</v>
      </c>
      <c r="E16" s="14">
        <v>45516617</v>
      </c>
      <c r="F16" s="14">
        <v>58351106.649999999</v>
      </c>
      <c r="G16" s="14">
        <v>68229914.760000005</v>
      </c>
      <c r="H16" s="14">
        <v>78625940</v>
      </c>
      <c r="I16" s="14">
        <v>84505743.349999994</v>
      </c>
    </row>
    <row r="17" spans="1:9" x14ac:dyDescent="0.25">
      <c r="A17" t="s">
        <v>225</v>
      </c>
      <c r="B17" s="14">
        <v>11643733</v>
      </c>
      <c r="C17" s="14">
        <v>23270203</v>
      </c>
      <c r="D17" s="14">
        <v>30331089</v>
      </c>
      <c r="E17" s="14">
        <v>34407771</v>
      </c>
      <c r="F17" s="14">
        <v>37406702.200000003</v>
      </c>
      <c r="G17" s="14">
        <v>41417535.700000003</v>
      </c>
      <c r="H17" s="14">
        <v>48376545</v>
      </c>
      <c r="I17" s="14">
        <v>55324841.18</v>
      </c>
    </row>
    <row r="18" spans="1:9" x14ac:dyDescent="0.25">
      <c r="A18" t="s">
        <v>226</v>
      </c>
      <c r="B18" s="14">
        <v>9170862</v>
      </c>
      <c r="C18" s="14">
        <v>22490657</v>
      </c>
      <c r="D18" s="14">
        <v>32528528</v>
      </c>
      <c r="E18" s="14">
        <v>38846260</v>
      </c>
      <c r="F18" s="14">
        <v>49239241.450000003</v>
      </c>
      <c r="G18" s="14">
        <v>60588279.759999998</v>
      </c>
      <c r="H18" s="14">
        <v>70462734</v>
      </c>
      <c r="I18" s="14">
        <v>78409748.540000007</v>
      </c>
    </row>
    <row r="19" spans="1:9" x14ac:dyDescent="0.25">
      <c r="A19" t="s">
        <v>227</v>
      </c>
      <c r="B19" s="14">
        <v>13631707</v>
      </c>
      <c r="C19" s="14">
        <v>35900348</v>
      </c>
      <c r="D19" s="14">
        <v>48128036</v>
      </c>
      <c r="E19" s="14">
        <v>61128571</v>
      </c>
      <c r="F19" s="14">
        <v>65662018.5</v>
      </c>
      <c r="G19" s="14">
        <v>76404074</v>
      </c>
      <c r="H19" s="14">
        <v>85590514</v>
      </c>
      <c r="I19" s="14">
        <v>93127587.409999996</v>
      </c>
    </row>
    <row r="20" spans="1:9" x14ac:dyDescent="0.25">
      <c r="A20" t="s">
        <v>228</v>
      </c>
      <c r="B20" s="14">
        <v>5319708</v>
      </c>
      <c r="C20" s="14">
        <v>12778842</v>
      </c>
      <c r="D20" s="14">
        <v>14035451</v>
      </c>
      <c r="E20" s="14">
        <v>19162839</v>
      </c>
      <c r="F20" s="14">
        <v>23942501.800000001</v>
      </c>
      <c r="G20" s="14">
        <v>28469244.600000001</v>
      </c>
      <c r="H20" s="14">
        <v>34983140</v>
      </c>
      <c r="I20" s="14">
        <v>40913559.799999997</v>
      </c>
    </row>
    <row r="21" spans="1:9" x14ac:dyDescent="0.25">
      <c r="A21" t="s">
        <v>229</v>
      </c>
      <c r="B21" s="14">
        <v>2125911</v>
      </c>
      <c r="C21" s="14">
        <v>9519799</v>
      </c>
      <c r="D21" s="14">
        <v>21179362</v>
      </c>
      <c r="E21" s="14">
        <v>31090524</v>
      </c>
      <c r="F21" s="14">
        <v>38649188.149999999</v>
      </c>
      <c r="G21" s="14">
        <v>47618256.490000002</v>
      </c>
      <c r="H21" s="14">
        <v>57864650</v>
      </c>
      <c r="I21" s="14">
        <v>66556065.219999999</v>
      </c>
    </row>
    <row r="22" spans="1:9" x14ac:dyDescent="0.25">
      <c r="A22" t="s">
        <v>230</v>
      </c>
      <c r="B22" s="14">
        <v>12074062</v>
      </c>
      <c r="C22" s="14">
        <v>21593348</v>
      </c>
      <c r="D22" s="14">
        <v>28488967</v>
      </c>
      <c r="E22" s="14">
        <v>38851152</v>
      </c>
      <c r="F22" s="14">
        <v>48405453.799999997</v>
      </c>
      <c r="G22" s="14">
        <v>59011018</v>
      </c>
      <c r="H22" s="14">
        <v>70086213</v>
      </c>
      <c r="I22" s="14">
        <v>79675449.129999995</v>
      </c>
    </row>
    <row r="23" spans="1:9" x14ac:dyDescent="0.25">
      <c r="A23" t="s">
        <v>231</v>
      </c>
      <c r="B23" s="14">
        <v>12369647</v>
      </c>
      <c r="C23" s="14">
        <v>36962407</v>
      </c>
      <c r="D23" s="14">
        <v>43738445</v>
      </c>
      <c r="E23" s="14">
        <v>51433420</v>
      </c>
      <c r="F23" s="14">
        <v>57027589</v>
      </c>
      <c r="G23" s="14">
        <v>65911416.380000003</v>
      </c>
      <c r="H23" s="14">
        <v>77477121</v>
      </c>
      <c r="I23" s="14">
        <v>85393825</v>
      </c>
    </row>
    <row r="24" spans="1:9" x14ac:dyDescent="0.25">
      <c r="A24" t="s">
        <v>232</v>
      </c>
      <c r="B24" s="14">
        <v>5185290</v>
      </c>
      <c r="C24" s="14">
        <v>16012026</v>
      </c>
      <c r="D24" s="14">
        <v>23977577</v>
      </c>
      <c r="E24" s="14">
        <v>28707774</v>
      </c>
      <c r="F24" s="14">
        <v>34156839.700000003</v>
      </c>
      <c r="G24" s="14">
        <v>36954309</v>
      </c>
      <c r="H24" s="14">
        <v>44528983</v>
      </c>
      <c r="I24" s="14">
        <v>51962965.25</v>
      </c>
    </row>
    <row r="25" spans="1:9" x14ac:dyDescent="0.25">
      <c r="A25" t="s">
        <v>233</v>
      </c>
      <c r="B25" s="14">
        <v>12892936</v>
      </c>
      <c r="C25" s="14">
        <v>24903196</v>
      </c>
      <c r="D25" s="14">
        <v>33133783</v>
      </c>
      <c r="E25" s="14">
        <v>38663951</v>
      </c>
      <c r="F25" s="14">
        <v>43945745.079999998</v>
      </c>
      <c r="G25" s="14">
        <v>48435952.710000001</v>
      </c>
      <c r="H25" s="14">
        <v>53254055</v>
      </c>
      <c r="I25" s="14">
        <v>56229765.969999999</v>
      </c>
    </row>
    <row r="26" spans="1:9" x14ac:dyDescent="0.25">
      <c r="A26" t="s">
        <v>234</v>
      </c>
      <c r="B26" s="14">
        <v>8882281</v>
      </c>
      <c r="C26" s="14">
        <v>18219107</v>
      </c>
      <c r="D26" s="14">
        <v>23369404</v>
      </c>
      <c r="E26" s="14">
        <v>27387967</v>
      </c>
      <c r="F26" s="14">
        <v>29972491.5</v>
      </c>
      <c r="G26" s="14">
        <v>36273354.799999997</v>
      </c>
      <c r="H26" s="14">
        <v>45184406</v>
      </c>
      <c r="I26" s="14">
        <v>52775351.340000004</v>
      </c>
    </row>
    <row r="27" spans="1:9" x14ac:dyDescent="0.25">
      <c r="A27" t="s">
        <v>235</v>
      </c>
      <c r="B27" s="14">
        <v>17521098</v>
      </c>
      <c r="C27" s="14">
        <v>44459769</v>
      </c>
      <c r="D27" s="14">
        <v>51379851</v>
      </c>
      <c r="E27" s="14">
        <v>60873049</v>
      </c>
      <c r="F27" s="14">
        <v>62011793.859999999</v>
      </c>
      <c r="G27" s="14">
        <v>61136690.539999999</v>
      </c>
      <c r="H27" s="14">
        <v>66366249</v>
      </c>
      <c r="I27" s="14">
        <v>71529017.140000001</v>
      </c>
    </row>
    <row r="28" spans="1:9" x14ac:dyDescent="0.25">
      <c r="A28" t="s">
        <v>51</v>
      </c>
      <c r="B28" s="14">
        <v>348087</v>
      </c>
      <c r="C28" s="14">
        <v>3236515</v>
      </c>
      <c r="D28" s="14">
        <v>6816113</v>
      </c>
      <c r="E28" s="14">
        <v>10792060</v>
      </c>
      <c r="F28" s="14">
        <v>13624057.199999999</v>
      </c>
      <c r="G28" s="14">
        <v>15672151.5</v>
      </c>
      <c r="H28" s="14">
        <v>19484600</v>
      </c>
      <c r="I28" s="14">
        <v>22039453.84</v>
      </c>
    </row>
    <row r="29" spans="1:9" x14ac:dyDescent="0.25">
      <c r="A29" t="s">
        <v>236</v>
      </c>
      <c r="B29" s="14">
        <v>15882691</v>
      </c>
      <c r="C29" s="14">
        <v>32206956</v>
      </c>
      <c r="D29" s="14">
        <v>40134041</v>
      </c>
      <c r="E29" s="14">
        <v>54078444</v>
      </c>
      <c r="F29" s="14">
        <v>63817631.560000002</v>
      </c>
      <c r="G29" s="14">
        <v>73234749.120000005</v>
      </c>
      <c r="H29" s="14">
        <v>97362804</v>
      </c>
      <c r="I29" s="14">
        <v>114825910.23</v>
      </c>
    </row>
    <row r="30" spans="1:9" x14ac:dyDescent="0.25">
      <c r="A30" t="s">
        <v>53</v>
      </c>
      <c r="B30" s="14">
        <v>19791070</v>
      </c>
      <c r="C30" s="14">
        <v>34477592</v>
      </c>
      <c r="D30" s="14">
        <v>35731092</v>
      </c>
      <c r="E30" s="14">
        <v>43051155</v>
      </c>
      <c r="F30" s="14">
        <v>49772358.270000003</v>
      </c>
      <c r="G30" s="14">
        <v>57710226.829999998</v>
      </c>
      <c r="H30" s="14">
        <v>67467651</v>
      </c>
      <c r="I30" s="14">
        <v>73117845.530000001</v>
      </c>
    </row>
    <row r="31" spans="1:9" x14ac:dyDescent="0.25">
      <c r="A31" t="s">
        <v>54</v>
      </c>
      <c r="B31" s="14">
        <v>11356</v>
      </c>
      <c r="C31" s="14">
        <v>8275762</v>
      </c>
      <c r="D31" s="14">
        <v>20914613</v>
      </c>
      <c r="E31" s="14">
        <v>33416371</v>
      </c>
      <c r="F31" s="14">
        <v>43579250.579999998</v>
      </c>
      <c r="G31" s="14">
        <v>48486200.759999998</v>
      </c>
      <c r="H31" s="14">
        <v>55442642</v>
      </c>
      <c r="I31" s="14">
        <v>63128708.689999998</v>
      </c>
    </row>
    <row r="32" spans="1:9" x14ac:dyDescent="0.25">
      <c r="A32" t="s">
        <v>55</v>
      </c>
      <c r="B32" s="14">
        <v>6209944</v>
      </c>
      <c r="C32" s="14">
        <v>17803849</v>
      </c>
      <c r="D32" s="14">
        <v>27191977</v>
      </c>
      <c r="E32" s="14">
        <v>36254723</v>
      </c>
      <c r="F32" s="14">
        <v>42073080.659999996</v>
      </c>
      <c r="G32" s="14">
        <v>47766869.950000003</v>
      </c>
      <c r="H32" s="14">
        <v>57560132</v>
      </c>
      <c r="I32" s="14">
        <v>65230418.909999996</v>
      </c>
    </row>
    <row r="33" spans="1:9" x14ac:dyDescent="0.25">
      <c r="A33" t="s">
        <v>56</v>
      </c>
      <c r="B33" s="14">
        <v>0</v>
      </c>
      <c r="C33" s="14">
        <v>505280</v>
      </c>
      <c r="D33" s="14">
        <v>1984587</v>
      </c>
      <c r="E33" s="14">
        <v>2488418</v>
      </c>
      <c r="F33" s="14">
        <v>3289324.92</v>
      </c>
      <c r="G33" s="14">
        <v>7435444.0999999996</v>
      </c>
      <c r="H33" s="14">
        <v>9318638</v>
      </c>
      <c r="I33" s="14">
        <v>11254335.74</v>
      </c>
    </row>
    <row r="34" spans="1:9" x14ac:dyDescent="0.25">
      <c r="A34" t="s">
        <v>57</v>
      </c>
      <c r="B34" s="14">
        <v>789096</v>
      </c>
      <c r="C34" s="14">
        <v>6259110</v>
      </c>
      <c r="D34" s="14">
        <v>10041080</v>
      </c>
      <c r="E34" s="14">
        <v>14469874</v>
      </c>
      <c r="F34" s="14">
        <v>17784621.899999999</v>
      </c>
      <c r="G34" s="14">
        <v>22189541.300000001</v>
      </c>
      <c r="H34" s="14">
        <v>27461682</v>
      </c>
      <c r="I34" s="14">
        <v>30369624.93</v>
      </c>
    </row>
    <row r="35" spans="1:9" x14ac:dyDescent="0.25">
      <c r="A35" t="s">
        <v>237</v>
      </c>
      <c r="B35" s="14">
        <v>1030845</v>
      </c>
      <c r="C35" s="14">
        <v>4233094</v>
      </c>
      <c r="D35" s="14">
        <v>8132171</v>
      </c>
      <c r="E35" s="14">
        <v>14884536</v>
      </c>
      <c r="F35" s="14">
        <v>16614107.75</v>
      </c>
      <c r="G35" s="14">
        <v>18918503.800000001</v>
      </c>
      <c r="H35" s="14">
        <v>20677806</v>
      </c>
      <c r="I35" s="14">
        <v>22588810.34</v>
      </c>
    </row>
    <row r="36" spans="1:9" x14ac:dyDescent="0.25">
      <c r="A36" t="s">
        <v>238</v>
      </c>
      <c r="B36" s="14">
        <v>8888790</v>
      </c>
      <c r="C36" s="14">
        <v>22152420</v>
      </c>
      <c r="D36" s="14">
        <v>24974921</v>
      </c>
      <c r="E36" s="14">
        <v>34408350</v>
      </c>
      <c r="F36" s="14">
        <v>42147801.899999999</v>
      </c>
      <c r="G36" s="14">
        <v>47314721.100000001</v>
      </c>
      <c r="H36" s="14">
        <v>52623629</v>
      </c>
      <c r="I36" s="14">
        <v>54151442.460000001</v>
      </c>
    </row>
    <row r="37" spans="1:9" x14ac:dyDescent="0.25">
      <c r="A37" t="s">
        <v>167</v>
      </c>
      <c r="B37" s="14">
        <v>1703209</v>
      </c>
      <c r="C37" s="14">
        <v>12857992</v>
      </c>
      <c r="D37" s="14">
        <v>23299598</v>
      </c>
      <c r="E37" s="14">
        <v>32321486</v>
      </c>
      <c r="F37" s="14">
        <v>45336643.869999997</v>
      </c>
      <c r="G37" s="14">
        <v>53923990.5</v>
      </c>
      <c r="H37" s="14">
        <v>64888765</v>
      </c>
      <c r="I37" s="14">
        <v>71557259.5</v>
      </c>
    </row>
    <row r="38" spans="1:9" x14ac:dyDescent="0.25">
      <c r="A38" t="s">
        <v>239</v>
      </c>
      <c r="B38" s="14">
        <v>1141992</v>
      </c>
      <c r="C38" s="14">
        <v>11029434</v>
      </c>
      <c r="D38" s="14">
        <v>18666187</v>
      </c>
      <c r="E38" s="14">
        <v>26975073</v>
      </c>
      <c r="F38" s="14">
        <v>32745484.600000001</v>
      </c>
      <c r="G38" s="14">
        <v>38055507.799999997</v>
      </c>
      <c r="H38" s="14">
        <v>44297089</v>
      </c>
      <c r="I38" s="14">
        <v>49192195.210000001</v>
      </c>
    </row>
    <row r="39" spans="1:9" x14ac:dyDescent="0.25">
      <c r="A39" t="s">
        <v>62</v>
      </c>
      <c r="B39" s="14">
        <v>1815792</v>
      </c>
      <c r="C39" s="14">
        <v>2714594</v>
      </c>
      <c r="D39" s="14">
        <v>5277503</v>
      </c>
      <c r="E39" s="14">
        <v>10623605</v>
      </c>
      <c r="F39" s="14">
        <v>16596508.26</v>
      </c>
      <c r="G39" s="14">
        <v>24021747.879999999</v>
      </c>
      <c r="H39" s="14">
        <v>29728048</v>
      </c>
      <c r="I39" s="14">
        <v>33125992.280000001</v>
      </c>
    </row>
    <row r="40" spans="1:9" ht="13" thickBot="1" x14ac:dyDescent="0.3">
      <c r="A40" t="s">
        <v>63</v>
      </c>
      <c r="B40" s="14">
        <v>2146003</v>
      </c>
      <c r="C40" s="14">
        <v>6693949</v>
      </c>
      <c r="D40" s="14">
        <v>11025613</v>
      </c>
      <c r="E40" s="14">
        <v>15607401</v>
      </c>
      <c r="F40" s="14">
        <v>17722819.309999999</v>
      </c>
      <c r="G40" s="14">
        <v>20685119.09</v>
      </c>
      <c r="H40" s="14">
        <v>25871438</v>
      </c>
      <c r="I40" s="14">
        <v>29161097.329999998</v>
      </c>
    </row>
    <row r="41" spans="1:9" ht="13.5" thickBot="1" x14ac:dyDescent="0.35">
      <c r="A41" s="15" t="s">
        <v>65</v>
      </c>
      <c r="B41" s="16">
        <f>SUM(B10:B40)</f>
        <v>211319751</v>
      </c>
      <c r="C41" s="16">
        <f>SUM(C10:C40)</f>
        <v>551431696</v>
      </c>
      <c r="D41" s="16">
        <f t="shared" ref="D41:H41" si="0">SUM(D10:D40)</f>
        <v>745524325</v>
      </c>
      <c r="E41" s="16">
        <f t="shared" si="0"/>
        <v>963832773</v>
      </c>
      <c r="F41" s="16">
        <f t="shared" si="0"/>
        <v>1131288009</v>
      </c>
      <c r="G41" s="16">
        <f t="shared" si="0"/>
        <v>1306707971.5699997</v>
      </c>
      <c r="H41" s="16">
        <f t="shared" si="0"/>
        <v>1542948218</v>
      </c>
      <c r="I41" s="16">
        <f>SUM(I10:I40)</f>
        <v>1724590985.22</v>
      </c>
    </row>
    <row r="43" spans="1:9" ht="13" x14ac:dyDescent="0.3">
      <c r="A43" s="9" t="s">
        <v>66</v>
      </c>
    </row>
    <row r="44" spans="1:9" x14ac:dyDescent="0.25">
      <c r="A44" t="s">
        <v>12</v>
      </c>
      <c r="B44" s="14">
        <v>11089166</v>
      </c>
      <c r="C44" s="14">
        <v>29345104</v>
      </c>
      <c r="D44" s="14">
        <v>44919644</v>
      </c>
      <c r="E44" s="14">
        <v>55860980</v>
      </c>
      <c r="F44" s="14">
        <v>65384982.450000003</v>
      </c>
      <c r="G44" s="14">
        <v>73573653.090000004</v>
      </c>
      <c r="H44" s="14">
        <v>84921326</v>
      </c>
      <c r="I44" s="14">
        <v>93485430.370000005</v>
      </c>
    </row>
    <row r="45" spans="1:9" x14ac:dyDescent="0.25">
      <c r="A45" t="s">
        <v>13</v>
      </c>
      <c r="B45" s="14">
        <v>223949</v>
      </c>
      <c r="C45" s="14">
        <v>1415931</v>
      </c>
      <c r="D45" s="14">
        <v>2437949</v>
      </c>
      <c r="E45" s="14">
        <v>3641070</v>
      </c>
      <c r="F45" s="14">
        <v>4450146.9000000004</v>
      </c>
      <c r="G45" s="14">
        <v>5097742.8</v>
      </c>
      <c r="H45" s="14">
        <v>5596655</v>
      </c>
      <c r="I45" s="14">
        <v>5710111.5300000003</v>
      </c>
    </row>
    <row r="46" spans="1:9" x14ac:dyDescent="0.25">
      <c r="A46" t="s">
        <v>67</v>
      </c>
      <c r="B46" s="14">
        <v>334467</v>
      </c>
      <c r="C46" s="14">
        <v>1544991</v>
      </c>
      <c r="D46" s="14">
        <v>3062382</v>
      </c>
      <c r="E46" s="14">
        <v>4299106</v>
      </c>
      <c r="F46" s="14">
        <v>4924730.46</v>
      </c>
      <c r="G46" s="14">
        <v>5458618.0999999996</v>
      </c>
      <c r="H46" s="14">
        <v>5450712</v>
      </c>
      <c r="I46" s="14">
        <v>5596056</v>
      </c>
    </row>
    <row r="47" spans="1:9" x14ac:dyDescent="0.25">
      <c r="A47" t="s">
        <v>68</v>
      </c>
    </row>
    <row r="48" spans="1:9" x14ac:dyDescent="0.25">
      <c r="A48" t="s">
        <v>69</v>
      </c>
    </row>
    <row r="49" spans="1:9" ht="13" thickBot="1" x14ac:dyDescent="0.3">
      <c r="A49" t="s">
        <v>70</v>
      </c>
    </row>
    <row r="50" spans="1:9" ht="13.5" thickBot="1" x14ac:dyDescent="0.35">
      <c r="A50" s="15" t="s">
        <v>71</v>
      </c>
      <c r="B50" s="16">
        <f t="shared" ref="B50:I50" si="1">SUM(B44:B49)</f>
        <v>11647582</v>
      </c>
      <c r="C50" s="16">
        <f t="shared" si="1"/>
        <v>32306026</v>
      </c>
      <c r="D50" s="16">
        <f t="shared" si="1"/>
        <v>50419975</v>
      </c>
      <c r="E50" s="16">
        <f t="shared" si="1"/>
        <v>63801156</v>
      </c>
      <c r="F50" s="16">
        <f t="shared" si="1"/>
        <v>74759859.810000002</v>
      </c>
      <c r="G50" s="16">
        <f t="shared" si="1"/>
        <v>84130013.989999995</v>
      </c>
      <c r="H50" s="16">
        <f t="shared" si="1"/>
        <v>95968693</v>
      </c>
      <c r="I50" s="16">
        <f t="shared" si="1"/>
        <v>104791597.90000001</v>
      </c>
    </row>
    <row r="52" spans="1:9" ht="13" x14ac:dyDescent="0.3">
      <c r="A52" s="9" t="s">
        <v>72</v>
      </c>
    </row>
    <row r="53" spans="1:9" x14ac:dyDescent="0.25">
      <c r="A53" t="s">
        <v>73</v>
      </c>
      <c r="B53" s="14">
        <v>8886363</v>
      </c>
      <c r="C53" s="14">
        <v>17881126</v>
      </c>
      <c r="D53" s="14">
        <v>22705265</v>
      </c>
      <c r="E53" s="14">
        <v>27178768</v>
      </c>
      <c r="F53" s="14">
        <v>30214638.739999998</v>
      </c>
      <c r="G53" s="14">
        <v>34167149.990000002</v>
      </c>
      <c r="H53" s="14">
        <v>39402060</v>
      </c>
      <c r="I53" s="14">
        <v>42666463.189999998</v>
      </c>
    </row>
    <row r="54" spans="1:9" x14ac:dyDescent="0.25">
      <c r="A54" t="s">
        <v>74</v>
      </c>
      <c r="B54" s="14">
        <v>0</v>
      </c>
      <c r="C54" s="14">
        <v>682783</v>
      </c>
      <c r="D54" s="14">
        <v>2036977</v>
      </c>
      <c r="E54" s="14">
        <v>2747042</v>
      </c>
      <c r="F54" s="14">
        <v>2601373.2000000002</v>
      </c>
      <c r="G54" s="14">
        <v>2515888.2000000002</v>
      </c>
      <c r="H54" s="14">
        <v>2758420</v>
      </c>
      <c r="I54" s="14">
        <v>2882008.41</v>
      </c>
    </row>
    <row r="55" spans="1:9" x14ac:dyDescent="0.25">
      <c r="A55" t="s">
        <v>75</v>
      </c>
      <c r="B55" s="14">
        <v>370303</v>
      </c>
      <c r="C55" s="14">
        <v>1217650</v>
      </c>
      <c r="D55" s="14">
        <v>2534041</v>
      </c>
      <c r="E55" s="14">
        <v>3979395</v>
      </c>
      <c r="F55" s="14">
        <v>6310699.9000000004</v>
      </c>
      <c r="G55" s="14">
        <v>6833425.2000000002</v>
      </c>
      <c r="H55" s="14">
        <v>7730103</v>
      </c>
      <c r="I55" s="14">
        <v>8685604.3699999992</v>
      </c>
    </row>
    <row r="56" spans="1:9" x14ac:dyDescent="0.25">
      <c r="A56" t="s">
        <v>76</v>
      </c>
    </row>
    <row r="57" spans="1:9" x14ac:dyDescent="0.25">
      <c r="A57" t="s">
        <v>31</v>
      </c>
    </row>
    <row r="58" spans="1:9" ht="13" thickBot="1" x14ac:dyDescent="0.3">
      <c r="A58" t="s">
        <v>77</v>
      </c>
    </row>
    <row r="59" spans="1:9" ht="13.5" thickBot="1" x14ac:dyDescent="0.35">
      <c r="A59" s="15" t="s">
        <v>71</v>
      </c>
      <c r="B59" s="16">
        <f t="shared" ref="B59:I59" si="2">SUM(B53:B58)</f>
        <v>9256666</v>
      </c>
      <c r="C59" s="16">
        <f t="shared" si="2"/>
        <v>19781559</v>
      </c>
      <c r="D59" s="16">
        <f t="shared" si="2"/>
        <v>27276283</v>
      </c>
      <c r="E59" s="16">
        <f t="shared" si="2"/>
        <v>33905205</v>
      </c>
      <c r="F59" s="16">
        <f t="shared" si="2"/>
        <v>39126711.839999996</v>
      </c>
      <c r="G59" s="16">
        <f t="shared" si="2"/>
        <v>43516463.390000008</v>
      </c>
      <c r="H59" s="16">
        <f t="shared" si="2"/>
        <v>49890583</v>
      </c>
      <c r="I59" s="16">
        <f t="shared" si="2"/>
        <v>54234075.969999991</v>
      </c>
    </row>
    <row r="61" spans="1:9" ht="13" x14ac:dyDescent="0.3">
      <c r="A61" s="9" t="s">
        <v>78</v>
      </c>
    </row>
    <row r="62" spans="1:9" x14ac:dyDescent="0.25">
      <c r="A62" t="s">
        <v>79</v>
      </c>
      <c r="B62" s="14">
        <v>346126</v>
      </c>
      <c r="C62" s="14">
        <v>4336505</v>
      </c>
      <c r="D62" s="14">
        <v>7933972</v>
      </c>
      <c r="E62" s="14">
        <v>12052412</v>
      </c>
      <c r="F62" s="14">
        <v>13234390.699999999</v>
      </c>
      <c r="G62" s="14">
        <v>14846673.789999999</v>
      </c>
      <c r="H62" s="14">
        <v>16035423</v>
      </c>
      <c r="I62" s="14">
        <v>19221462.010000002</v>
      </c>
    </row>
    <row r="63" spans="1:9" ht="13" thickBot="1" x14ac:dyDescent="0.3">
      <c r="A63" t="s">
        <v>80</v>
      </c>
      <c r="B63" s="14">
        <v>135107</v>
      </c>
      <c r="C63" s="14">
        <v>5823567</v>
      </c>
      <c r="D63" s="14">
        <v>7966680</v>
      </c>
      <c r="E63" s="14">
        <v>9921423</v>
      </c>
      <c r="F63" s="14">
        <v>11847080.33</v>
      </c>
      <c r="G63" s="14">
        <v>13491941.5</v>
      </c>
      <c r="H63" s="14">
        <v>15448176</v>
      </c>
      <c r="I63" s="14">
        <v>16409065.130000001</v>
      </c>
    </row>
    <row r="64" spans="1:9" ht="13.5" thickBot="1" x14ac:dyDescent="0.35">
      <c r="A64" s="15" t="s">
        <v>81</v>
      </c>
      <c r="B64" s="16">
        <f t="shared" ref="B64:I64" si="3">SUM(B62:B63)</f>
        <v>481233</v>
      </c>
      <c r="C64" s="16">
        <f t="shared" si="3"/>
        <v>10160072</v>
      </c>
      <c r="D64" s="16">
        <f t="shared" si="3"/>
        <v>15900652</v>
      </c>
      <c r="E64" s="16">
        <f t="shared" si="3"/>
        <v>21973835</v>
      </c>
      <c r="F64" s="16">
        <f t="shared" si="3"/>
        <v>25081471.030000001</v>
      </c>
      <c r="G64" s="16">
        <f t="shared" si="3"/>
        <v>28338615.289999999</v>
      </c>
      <c r="H64" s="16">
        <f t="shared" si="3"/>
        <v>31483599</v>
      </c>
      <c r="I64" s="16">
        <f t="shared" si="3"/>
        <v>35630527.140000001</v>
      </c>
    </row>
    <row r="66" spans="1:9" ht="13" x14ac:dyDescent="0.3">
      <c r="A66" s="9" t="s">
        <v>82</v>
      </c>
    </row>
    <row r="67" spans="1:9" x14ac:dyDescent="0.25">
      <c r="A67" t="s">
        <v>83</v>
      </c>
      <c r="B67" s="14">
        <v>40531</v>
      </c>
      <c r="C67" s="14">
        <v>2025135</v>
      </c>
      <c r="D67" s="14">
        <v>5253838</v>
      </c>
      <c r="E67" s="14">
        <v>7997029</v>
      </c>
      <c r="F67" s="14">
        <v>10217625.609999999</v>
      </c>
      <c r="G67" s="14">
        <v>11355365.189999999</v>
      </c>
      <c r="H67" s="14">
        <v>12394808</v>
      </c>
      <c r="I67" s="14">
        <v>13965488.880000001</v>
      </c>
    </row>
    <row r="68" spans="1:9" x14ac:dyDescent="0.25">
      <c r="A68" t="s">
        <v>84</v>
      </c>
      <c r="B68" s="14">
        <v>1404920</v>
      </c>
      <c r="C68" s="14">
        <v>1669682</v>
      </c>
      <c r="D68" s="14">
        <v>2348539</v>
      </c>
      <c r="E68" s="14">
        <v>4494027</v>
      </c>
      <c r="F68" s="14">
        <v>6080210.0999999996</v>
      </c>
      <c r="G68" s="14">
        <v>6558747.7999999998</v>
      </c>
      <c r="H68" s="14">
        <v>7592339</v>
      </c>
      <c r="I68" s="14">
        <v>8696677.9100000001</v>
      </c>
    </row>
    <row r="69" spans="1:9" x14ac:dyDescent="0.25">
      <c r="A69" t="s">
        <v>85</v>
      </c>
      <c r="B69" s="14">
        <v>8397013</v>
      </c>
      <c r="C69" s="14">
        <v>19371157</v>
      </c>
      <c r="D69" s="14">
        <v>24603781</v>
      </c>
      <c r="E69" s="14">
        <v>30257878</v>
      </c>
      <c r="F69" s="14">
        <v>31976458.5</v>
      </c>
      <c r="G69" s="14">
        <v>33992954.049999997</v>
      </c>
      <c r="H69" s="14">
        <v>37667076</v>
      </c>
      <c r="I69" s="14">
        <v>39163507.909999996</v>
      </c>
    </row>
    <row r="70" spans="1:9" ht="13" thickBot="1" x14ac:dyDescent="0.3">
      <c r="A70" t="s">
        <v>86</v>
      </c>
      <c r="B70" s="14">
        <v>0</v>
      </c>
      <c r="C70" s="14">
        <v>800076</v>
      </c>
      <c r="D70" s="14">
        <v>2606190</v>
      </c>
      <c r="E70" s="14">
        <v>3912617</v>
      </c>
      <c r="F70" s="14">
        <v>4476359.92</v>
      </c>
      <c r="G70" s="14">
        <v>5215835.16</v>
      </c>
      <c r="H70" s="14">
        <v>5540346</v>
      </c>
      <c r="I70" s="14">
        <v>5780691.6200000001</v>
      </c>
    </row>
    <row r="71" spans="1:9" ht="13.5" thickBot="1" x14ac:dyDescent="0.35">
      <c r="A71" s="15" t="s">
        <v>87</v>
      </c>
      <c r="B71" s="16">
        <f t="shared" ref="B71:I71" si="4">SUM(B67:B70)</f>
        <v>9842464</v>
      </c>
      <c r="C71" s="16">
        <f t="shared" si="4"/>
        <v>23866050</v>
      </c>
      <c r="D71" s="16">
        <f t="shared" si="4"/>
        <v>34812348</v>
      </c>
      <c r="E71" s="16">
        <f t="shared" si="4"/>
        <v>46661551</v>
      </c>
      <c r="F71" s="16">
        <f t="shared" si="4"/>
        <v>52750654.130000003</v>
      </c>
      <c r="G71" s="16">
        <f t="shared" si="4"/>
        <v>57122902.199999988</v>
      </c>
      <c r="H71" s="16">
        <f t="shared" si="4"/>
        <v>63194569</v>
      </c>
      <c r="I71" s="16">
        <f t="shared" si="4"/>
        <v>67606366.319999993</v>
      </c>
    </row>
    <row r="73" spans="1:9" ht="13" x14ac:dyDescent="0.3">
      <c r="A73" s="9" t="s">
        <v>88</v>
      </c>
    </row>
    <row r="74" spans="1:9" x14ac:dyDescent="0.25">
      <c r="A74" t="s">
        <v>89</v>
      </c>
      <c r="B74" s="14">
        <v>789071</v>
      </c>
      <c r="C74" s="14">
        <v>4399912</v>
      </c>
      <c r="D74" s="14">
        <v>8863914</v>
      </c>
      <c r="E74" s="14">
        <v>14294269</v>
      </c>
      <c r="F74" s="14">
        <v>16534814.4</v>
      </c>
      <c r="G74" s="14">
        <v>18190324.5</v>
      </c>
      <c r="H74" s="14">
        <v>21488650</v>
      </c>
      <c r="I74" s="14">
        <v>23906721.800000001</v>
      </c>
    </row>
    <row r="75" spans="1:9" x14ac:dyDescent="0.25">
      <c r="A75" t="s">
        <v>16</v>
      </c>
      <c r="B75" s="14">
        <v>714190</v>
      </c>
      <c r="C75" s="14">
        <v>1523917</v>
      </c>
      <c r="D75" s="14">
        <v>2353660</v>
      </c>
      <c r="E75" s="14">
        <v>4073805</v>
      </c>
      <c r="F75" s="14">
        <v>5123929</v>
      </c>
      <c r="G75" s="14">
        <v>5672202.9000000004</v>
      </c>
      <c r="H75" s="14">
        <v>6397897</v>
      </c>
      <c r="I75" s="14">
        <v>6492414.1299999999</v>
      </c>
    </row>
    <row r="76" spans="1:9" x14ac:dyDescent="0.25">
      <c r="A76" t="s">
        <v>90</v>
      </c>
      <c r="B76" s="14">
        <v>0</v>
      </c>
      <c r="C76" s="14">
        <v>139103</v>
      </c>
      <c r="D76" s="14">
        <v>2165631</v>
      </c>
      <c r="E76" s="14">
        <v>3766088</v>
      </c>
      <c r="F76" s="14">
        <v>4917862.7</v>
      </c>
      <c r="G76" s="14">
        <v>5692614.7000000002</v>
      </c>
      <c r="H76" s="14">
        <v>6203860</v>
      </c>
      <c r="I76" s="14">
        <v>6572170.8300000001</v>
      </c>
    </row>
    <row r="77" spans="1:9" x14ac:dyDescent="0.25">
      <c r="A77" t="s">
        <v>15</v>
      </c>
      <c r="B77" s="14">
        <v>311817</v>
      </c>
      <c r="C77" s="14">
        <v>1556619</v>
      </c>
      <c r="D77" s="14">
        <v>2579313</v>
      </c>
      <c r="E77" s="14">
        <v>4501836</v>
      </c>
      <c r="F77" s="14">
        <v>5160053.7</v>
      </c>
      <c r="G77" s="14">
        <v>6634935.1399999997</v>
      </c>
      <c r="H77" s="14">
        <v>8629813</v>
      </c>
      <c r="I77" s="14">
        <v>9849212.4100000001</v>
      </c>
    </row>
    <row r="78" spans="1:9" x14ac:dyDescent="0.25">
      <c r="A78" t="s">
        <v>75</v>
      </c>
      <c r="B78" s="14">
        <v>158057</v>
      </c>
      <c r="C78" s="14">
        <v>872292</v>
      </c>
      <c r="D78" s="14">
        <v>1770239</v>
      </c>
      <c r="E78" s="14">
        <v>2221114</v>
      </c>
      <c r="F78" s="14">
        <v>2379096.2200000002</v>
      </c>
      <c r="G78" s="14">
        <v>3377691.7</v>
      </c>
      <c r="H78" s="14">
        <v>3630022</v>
      </c>
      <c r="I78" s="14">
        <v>3692810.36</v>
      </c>
    </row>
    <row r="79" spans="1:9" x14ac:dyDescent="0.25">
      <c r="A79" t="s">
        <v>91</v>
      </c>
    </row>
    <row r="80" spans="1:9" x14ac:dyDescent="0.25">
      <c r="A80" t="s">
        <v>92</v>
      </c>
    </row>
    <row r="81" spans="1:9" ht="13" thickBot="1" x14ac:dyDescent="0.3">
      <c r="A81" t="s">
        <v>93</v>
      </c>
    </row>
    <row r="82" spans="1:9" ht="13.5" thickBot="1" x14ac:dyDescent="0.35">
      <c r="A82" s="15" t="s">
        <v>94</v>
      </c>
      <c r="B82" s="16">
        <f t="shared" ref="B82:I82" si="5">SUM(B74:B81)</f>
        <v>1973135</v>
      </c>
      <c r="C82" s="16">
        <f t="shared" si="5"/>
        <v>8491843</v>
      </c>
      <c r="D82" s="16">
        <f t="shared" si="5"/>
        <v>17732757</v>
      </c>
      <c r="E82" s="16">
        <f t="shared" si="5"/>
        <v>28857112</v>
      </c>
      <c r="F82" s="16">
        <f t="shared" si="5"/>
        <v>34115756.019999996</v>
      </c>
      <c r="G82" s="16">
        <f t="shared" si="5"/>
        <v>39567768.939999998</v>
      </c>
      <c r="H82" s="16">
        <f t="shared" si="5"/>
        <v>46350242</v>
      </c>
      <c r="I82" s="16">
        <f t="shared" si="5"/>
        <v>50513329.530000001</v>
      </c>
    </row>
    <row r="84" spans="1:9" ht="13" x14ac:dyDescent="0.3">
      <c r="A84" s="9" t="s">
        <v>95</v>
      </c>
    </row>
    <row r="85" spans="1:9" x14ac:dyDescent="0.25">
      <c r="A85" t="s">
        <v>96</v>
      </c>
      <c r="B85" s="14">
        <v>858190</v>
      </c>
      <c r="C85" s="14">
        <v>7284515</v>
      </c>
      <c r="D85" s="14">
        <v>16636960</v>
      </c>
      <c r="E85" s="14">
        <v>22706159</v>
      </c>
      <c r="F85" s="14">
        <v>25133540.949999999</v>
      </c>
      <c r="G85" s="14">
        <v>27566036.920000002</v>
      </c>
      <c r="H85" s="14">
        <v>31693292</v>
      </c>
      <c r="I85" s="14">
        <v>34737252.409999996</v>
      </c>
    </row>
    <row r="86" spans="1:9" x14ac:dyDescent="0.25">
      <c r="A86" t="s">
        <v>97</v>
      </c>
      <c r="B86" s="14">
        <v>0</v>
      </c>
      <c r="C86" s="14">
        <v>0</v>
      </c>
      <c r="D86" s="14">
        <v>143441</v>
      </c>
      <c r="E86" s="14">
        <v>3015819</v>
      </c>
      <c r="F86" s="14">
        <v>4397000.0999999996</v>
      </c>
      <c r="G86" s="14">
        <v>5223104.5</v>
      </c>
      <c r="H86" s="14">
        <v>6255680</v>
      </c>
      <c r="I86" s="14">
        <v>6654834.3799999999</v>
      </c>
    </row>
    <row r="87" spans="1:9" x14ac:dyDescent="0.25">
      <c r="A87" t="s">
        <v>75</v>
      </c>
      <c r="B87" s="14">
        <v>0</v>
      </c>
      <c r="C87" s="14">
        <v>1070027</v>
      </c>
      <c r="D87" s="14">
        <v>2726100</v>
      </c>
      <c r="E87" s="14">
        <v>4397911</v>
      </c>
      <c r="F87" s="14">
        <v>5497085</v>
      </c>
      <c r="G87" s="14">
        <v>6820810.0999999996</v>
      </c>
      <c r="H87" s="14">
        <v>7671304</v>
      </c>
      <c r="I87" s="14">
        <v>8542496.3200000003</v>
      </c>
    </row>
    <row r="88" spans="1:9" x14ac:dyDescent="0.25">
      <c r="A88" t="s">
        <v>14</v>
      </c>
    </row>
    <row r="89" spans="1:9" x14ac:dyDescent="0.25">
      <c r="A89" t="s">
        <v>98</v>
      </c>
    </row>
    <row r="90" spans="1:9" ht="13" thickBot="1" x14ac:dyDescent="0.3">
      <c r="A90" t="s">
        <v>99</v>
      </c>
    </row>
    <row r="91" spans="1:9" ht="13.5" thickBot="1" x14ac:dyDescent="0.35">
      <c r="A91" s="15" t="s">
        <v>71</v>
      </c>
      <c r="B91" s="16">
        <f t="shared" ref="B91:I91" si="6">SUM(B85:B90)</f>
        <v>858190</v>
      </c>
      <c r="C91" s="16">
        <f t="shared" si="6"/>
        <v>8354542</v>
      </c>
      <c r="D91" s="16">
        <f t="shared" si="6"/>
        <v>19506501</v>
      </c>
      <c r="E91" s="16">
        <f t="shared" si="6"/>
        <v>30119889</v>
      </c>
      <c r="F91" s="16">
        <f t="shared" si="6"/>
        <v>35027626.049999997</v>
      </c>
      <c r="G91" s="16">
        <f t="shared" si="6"/>
        <v>39609951.520000003</v>
      </c>
      <c r="H91" s="16">
        <f t="shared" si="6"/>
        <v>45620276</v>
      </c>
      <c r="I91" s="16">
        <f t="shared" si="6"/>
        <v>49934583.109999999</v>
      </c>
    </row>
    <row r="93" spans="1:9" ht="13" x14ac:dyDescent="0.3">
      <c r="A93" s="9" t="s">
        <v>100</v>
      </c>
    </row>
    <row r="94" spans="1:9" x14ac:dyDescent="0.25">
      <c r="A94" t="s">
        <v>101</v>
      </c>
      <c r="B94" s="14">
        <v>3531354</v>
      </c>
      <c r="C94" s="14">
        <v>7147614</v>
      </c>
      <c r="D94" s="14">
        <v>10093229</v>
      </c>
      <c r="E94" s="14">
        <v>13032312</v>
      </c>
      <c r="F94" s="14">
        <v>14411796.699999999</v>
      </c>
      <c r="G94" s="14">
        <v>15365177.65</v>
      </c>
      <c r="H94" s="14">
        <v>16998177</v>
      </c>
      <c r="I94" s="14">
        <v>18172687.800000001</v>
      </c>
    </row>
    <row r="95" spans="1:9" x14ac:dyDescent="0.25">
      <c r="A95" t="s">
        <v>102</v>
      </c>
      <c r="B95" s="14">
        <v>0</v>
      </c>
      <c r="C95" s="14">
        <v>105975</v>
      </c>
      <c r="D95" s="14">
        <v>705043</v>
      </c>
      <c r="E95" s="14">
        <v>2334823</v>
      </c>
      <c r="F95" s="14">
        <v>3638766.3</v>
      </c>
      <c r="G95" s="14">
        <v>4607544.2</v>
      </c>
      <c r="H95" s="14">
        <v>5681853</v>
      </c>
      <c r="I95" s="14">
        <v>5689197.6299999999</v>
      </c>
    </row>
    <row r="96" spans="1:9" x14ac:dyDescent="0.25">
      <c r="A96" t="s">
        <v>75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</row>
    <row r="97" spans="1:9" x14ac:dyDescent="0.25">
      <c r="A97" t="s">
        <v>103</v>
      </c>
    </row>
    <row r="98" spans="1:9" ht="13" thickBot="1" x14ac:dyDescent="0.3">
      <c r="A98" t="s">
        <v>104</v>
      </c>
    </row>
    <row r="99" spans="1:9" ht="13.5" thickBot="1" x14ac:dyDescent="0.35">
      <c r="A99" s="15" t="s">
        <v>87</v>
      </c>
      <c r="B99" s="16">
        <f t="shared" ref="B99:I99" si="7">SUM(B94:B98)</f>
        <v>3531354</v>
      </c>
      <c r="C99" s="16">
        <f t="shared" si="7"/>
        <v>7253589</v>
      </c>
      <c r="D99" s="16">
        <f t="shared" si="7"/>
        <v>10798272</v>
      </c>
      <c r="E99" s="16">
        <f t="shared" si="7"/>
        <v>15367135</v>
      </c>
      <c r="F99" s="16">
        <f t="shared" si="7"/>
        <v>18050563</v>
      </c>
      <c r="G99" s="16">
        <f t="shared" si="7"/>
        <v>19972721.850000001</v>
      </c>
      <c r="H99" s="16">
        <f t="shared" si="7"/>
        <v>22680030</v>
      </c>
      <c r="I99" s="16">
        <f t="shared" si="7"/>
        <v>23861885.43</v>
      </c>
    </row>
    <row r="101" spans="1:9" ht="13" x14ac:dyDescent="0.3">
      <c r="A101" s="9" t="s">
        <v>105</v>
      </c>
    </row>
    <row r="102" spans="1:9" x14ac:dyDescent="0.25">
      <c r="A102" t="s">
        <v>106</v>
      </c>
      <c r="B102" s="14">
        <v>1361675</v>
      </c>
      <c r="C102" s="14">
        <v>2866627</v>
      </c>
      <c r="D102" s="14">
        <v>3731422</v>
      </c>
      <c r="E102" s="14">
        <v>4545664</v>
      </c>
      <c r="F102" s="14">
        <v>5316697.8</v>
      </c>
      <c r="G102" s="14">
        <v>6461393.2000000002</v>
      </c>
      <c r="H102" s="14">
        <v>7203286</v>
      </c>
      <c r="I102" s="14">
        <v>7915569.0099999998</v>
      </c>
    </row>
    <row r="103" spans="1:9" x14ac:dyDescent="0.25">
      <c r="A103" t="s">
        <v>107</v>
      </c>
      <c r="B103" s="14">
        <v>399929</v>
      </c>
      <c r="C103" s="14">
        <v>1936063</v>
      </c>
      <c r="D103" s="14">
        <v>3606360</v>
      </c>
      <c r="E103" s="14">
        <v>5301653</v>
      </c>
      <c r="F103" s="14">
        <v>6132302.4000000004</v>
      </c>
      <c r="G103" s="14">
        <v>6626262.7800000003</v>
      </c>
      <c r="H103" s="14">
        <v>7536171</v>
      </c>
      <c r="I103" s="14">
        <v>7740672.5599999996</v>
      </c>
    </row>
    <row r="104" spans="1:9" x14ac:dyDescent="0.25">
      <c r="A104" t="s">
        <v>75</v>
      </c>
      <c r="B104" s="14">
        <v>94580</v>
      </c>
      <c r="C104" s="14">
        <v>572123</v>
      </c>
      <c r="D104" s="14">
        <v>1330321</v>
      </c>
      <c r="E104" s="14">
        <v>2410045</v>
      </c>
      <c r="F104" s="14">
        <v>2900015.4</v>
      </c>
      <c r="G104" s="14">
        <v>3142049.16</v>
      </c>
      <c r="H104" s="14">
        <v>3621446</v>
      </c>
      <c r="I104" s="14">
        <v>3641503.2</v>
      </c>
    </row>
    <row r="105" spans="1:9" x14ac:dyDescent="0.25">
      <c r="A105" t="s">
        <v>108</v>
      </c>
    </row>
    <row r="106" spans="1:9" x14ac:dyDescent="0.25">
      <c r="A106" t="s">
        <v>109</v>
      </c>
    </row>
    <row r="107" spans="1:9" ht="13" thickBot="1" x14ac:dyDescent="0.3">
      <c r="A107" t="s">
        <v>110</v>
      </c>
    </row>
    <row r="108" spans="1:9" ht="13.5" thickBot="1" x14ac:dyDescent="0.35">
      <c r="A108" s="15" t="s">
        <v>71</v>
      </c>
      <c r="B108" s="16">
        <f t="shared" ref="B108:I108" si="8">SUM(B102:B107)</f>
        <v>1856184</v>
      </c>
      <c r="C108" s="16">
        <f t="shared" si="8"/>
        <v>5374813</v>
      </c>
      <c r="D108" s="16">
        <f t="shared" si="8"/>
        <v>8668103</v>
      </c>
      <c r="E108" s="16">
        <f t="shared" si="8"/>
        <v>12257362</v>
      </c>
      <c r="F108" s="16">
        <f t="shared" si="8"/>
        <v>14349015.6</v>
      </c>
      <c r="G108" s="16">
        <f t="shared" si="8"/>
        <v>16229705.140000001</v>
      </c>
      <c r="H108" s="16">
        <f t="shared" si="8"/>
        <v>18360903</v>
      </c>
      <c r="I108" s="16">
        <f t="shared" si="8"/>
        <v>19297744.77</v>
      </c>
    </row>
    <row r="110" spans="1:9" ht="13" x14ac:dyDescent="0.3">
      <c r="A110" s="9" t="s">
        <v>111</v>
      </c>
    </row>
    <row r="111" spans="1:9" x14ac:dyDescent="0.25">
      <c r="A111" t="s">
        <v>112</v>
      </c>
      <c r="B111" s="14">
        <v>1687834</v>
      </c>
      <c r="C111" s="14">
        <v>6906207</v>
      </c>
      <c r="D111" s="14">
        <v>9267329</v>
      </c>
      <c r="E111" s="14">
        <v>10763454</v>
      </c>
      <c r="F111" s="14">
        <v>11752870.6</v>
      </c>
      <c r="G111" s="14">
        <v>12599709.800000001</v>
      </c>
      <c r="H111" s="14">
        <v>13944520</v>
      </c>
      <c r="I111" s="14">
        <v>15219343.060000001</v>
      </c>
    </row>
    <row r="112" spans="1:9" x14ac:dyDescent="0.25">
      <c r="A112" t="s">
        <v>113</v>
      </c>
      <c r="B112" s="14">
        <v>1636455</v>
      </c>
      <c r="C112" s="14">
        <v>2808603</v>
      </c>
      <c r="D112" s="14">
        <v>3808710</v>
      </c>
      <c r="E112" s="14">
        <v>4373483</v>
      </c>
      <c r="F112" s="14">
        <v>4664051.66</v>
      </c>
      <c r="G112" s="14">
        <v>5190369.75</v>
      </c>
      <c r="H112" s="14">
        <v>5595423</v>
      </c>
      <c r="I112" s="14">
        <v>5828978.9199999999</v>
      </c>
    </row>
    <row r="113" spans="1:9" x14ac:dyDescent="0.25">
      <c r="A113" t="s">
        <v>114</v>
      </c>
      <c r="B113" s="14">
        <v>323263</v>
      </c>
      <c r="C113" s="14">
        <v>2682778</v>
      </c>
      <c r="D113" s="14">
        <v>4421086</v>
      </c>
      <c r="E113" s="14">
        <v>5904753</v>
      </c>
      <c r="F113" s="14">
        <v>5989971.25</v>
      </c>
      <c r="G113" s="14">
        <v>6466701.7999999998</v>
      </c>
      <c r="H113" s="14">
        <v>6954578</v>
      </c>
      <c r="I113" s="14">
        <v>7122137.6200000001</v>
      </c>
    </row>
    <row r="114" spans="1:9" x14ac:dyDescent="0.25">
      <c r="A114" t="s">
        <v>115</v>
      </c>
    </row>
    <row r="115" spans="1:9" x14ac:dyDescent="0.25">
      <c r="A115" t="s">
        <v>116</v>
      </c>
    </row>
    <row r="116" spans="1:9" ht="13" thickBot="1" x14ac:dyDescent="0.3">
      <c r="A116" t="s">
        <v>117</v>
      </c>
    </row>
    <row r="117" spans="1:9" ht="13.5" thickBot="1" x14ac:dyDescent="0.35">
      <c r="A117" s="15" t="s">
        <v>71</v>
      </c>
      <c r="B117" s="16">
        <f t="shared" ref="B117:I117" si="9">SUM(B111:B116)</f>
        <v>3647552</v>
      </c>
      <c r="C117" s="16">
        <f t="shared" si="9"/>
        <v>12397588</v>
      </c>
      <c r="D117" s="16">
        <f t="shared" si="9"/>
        <v>17497125</v>
      </c>
      <c r="E117" s="16">
        <f t="shared" si="9"/>
        <v>21041690</v>
      </c>
      <c r="F117" s="16">
        <f t="shared" si="9"/>
        <v>22406893.509999998</v>
      </c>
      <c r="G117" s="16">
        <f t="shared" si="9"/>
        <v>24256781.350000001</v>
      </c>
      <c r="H117" s="16">
        <f t="shared" si="9"/>
        <v>26494521</v>
      </c>
      <c r="I117" s="16">
        <f t="shared" si="9"/>
        <v>28170459.600000001</v>
      </c>
    </row>
    <row r="119" spans="1:9" ht="13" x14ac:dyDescent="0.3">
      <c r="A119" s="9" t="s">
        <v>118</v>
      </c>
    </row>
    <row r="120" spans="1:9" x14ac:dyDescent="0.25">
      <c r="A120" t="s">
        <v>119</v>
      </c>
      <c r="B120" s="14">
        <v>214775</v>
      </c>
      <c r="C120" s="14">
        <v>3181683</v>
      </c>
      <c r="D120" s="14">
        <v>4724656</v>
      </c>
      <c r="E120" s="14">
        <v>5420990</v>
      </c>
      <c r="F120" s="14">
        <v>5759492.7000000002</v>
      </c>
      <c r="G120" s="14">
        <v>6223670.2999999998</v>
      </c>
      <c r="H120" s="14">
        <v>7024545</v>
      </c>
      <c r="I120" s="14">
        <v>7477201.8700000001</v>
      </c>
    </row>
    <row r="121" spans="1:9" x14ac:dyDescent="0.25">
      <c r="A121" t="s">
        <v>11</v>
      </c>
      <c r="B121" s="14">
        <v>0</v>
      </c>
      <c r="C121" s="14"/>
      <c r="D121" s="14">
        <v>290870</v>
      </c>
      <c r="E121" s="14">
        <v>2127124</v>
      </c>
      <c r="F121" s="14">
        <v>3767051.7</v>
      </c>
      <c r="G121" s="14">
        <v>3956957.2</v>
      </c>
      <c r="H121" s="14">
        <v>4255036</v>
      </c>
      <c r="I121" s="14">
        <v>4473237.6399999997</v>
      </c>
    </row>
    <row r="122" spans="1:9" x14ac:dyDescent="0.25">
      <c r="A122" t="s">
        <v>114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</row>
    <row r="123" spans="1:9" x14ac:dyDescent="0.25">
      <c r="A123" t="s">
        <v>120</v>
      </c>
    </row>
    <row r="124" spans="1:9" x14ac:dyDescent="0.25">
      <c r="A124" t="s">
        <v>121</v>
      </c>
    </row>
    <row r="125" spans="1:9" ht="13" thickBot="1" x14ac:dyDescent="0.3">
      <c r="A125" t="s">
        <v>122</v>
      </c>
    </row>
    <row r="126" spans="1:9" ht="13.5" thickBot="1" x14ac:dyDescent="0.35">
      <c r="A126" s="15" t="s">
        <v>71</v>
      </c>
      <c r="B126" s="16">
        <f t="shared" ref="B126:I126" si="10">SUM(B120:B125)</f>
        <v>214775</v>
      </c>
      <c r="C126" s="16">
        <f t="shared" si="10"/>
        <v>3181683</v>
      </c>
      <c r="D126" s="16">
        <f t="shared" si="10"/>
        <v>5015526</v>
      </c>
      <c r="E126" s="16">
        <f t="shared" si="10"/>
        <v>7548114</v>
      </c>
      <c r="F126" s="16">
        <f t="shared" si="10"/>
        <v>9526544.4000000004</v>
      </c>
      <c r="G126" s="16">
        <f t="shared" si="10"/>
        <v>10180627.5</v>
      </c>
      <c r="H126" s="16">
        <f t="shared" si="10"/>
        <v>11279581</v>
      </c>
      <c r="I126" s="16">
        <f t="shared" si="10"/>
        <v>11950439.51</v>
      </c>
    </row>
    <row r="127" spans="1:9" ht="13" thickBot="1" x14ac:dyDescent="0.3"/>
    <row r="128" spans="1:9" ht="13.5" thickBot="1" x14ac:dyDescent="0.35">
      <c r="A128" s="15" t="s">
        <v>123</v>
      </c>
      <c r="B128" s="16">
        <f t="shared" ref="B128:I128" si="11">B126+B117+B108+B99+B91+B82+B71+B64+B59+B50</f>
        <v>43309135</v>
      </c>
      <c r="C128" s="16">
        <f t="shared" si="11"/>
        <v>131167765</v>
      </c>
      <c r="D128" s="16">
        <f t="shared" si="11"/>
        <v>207627542</v>
      </c>
      <c r="E128" s="16">
        <f t="shared" si="11"/>
        <v>281533049</v>
      </c>
      <c r="F128" s="16">
        <f t="shared" si="11"/>
        <v>325195095.38999999</v>
      </c>
      <c r="G128" s="16">
        <f t="shared" si="11"/>
        <v>362925551.17000002</v>
      </c>
      <c r="H128" s="16">
        <f t="shared" si="11"/>
        <v>411322997</v>
      </c>
      <c r="I128" s="16">
        <f t="shared" si="11"/>
        <v>445991009.27999997</v>
      </c>
    </row>
    <row r="129" spans="1:9" ht="13" thickBot="1" x14ac:dyDescent="0.3"/>
    <row r="130" spans="1:9" ht="13.5" thickBot="1" x14ac:dyDescent="0.35">
      <c r="A130" s="15" t="s">
        <v>124</v>
      </c>
      <c r="B130" s="16">
        <f t="shared" ref="B130:I130" si="12">B128+B119+B110+B101+B93+B84+B73+B66+B61+B52+B41</f>
        <v>254628886</v>
      </c>
      <c r="C130" s="16">
        <f t="shared" si="12"/>
        <v>682599461</v>
      </c>
      <c r="D130" s="16">
        <f t="shared" si="12"/>
        <v>953151867</v>
      </c>
      <c r="E130" s="16">
        <f t="shared" si="12"/>
        <v>1245365822</v>
      </c>
      <c r="F130" s="16">
        <f t="shared" si="12"/>
        <v>1456483104.3899999</v>
      </c>
      <c r="G130" s="16">
        <f t="shared" si="12"/>
        <v>1669633522.7399998</v>
      </c>
      <c r="H130" s="16">
        <f t="shared" si="12"/>
        <v>1954271215</v>
      </c>
      <c r="I130" s="16">
        <f t="shared" si="12"/>
        <v>2170581994.5</v>
      </c>
    </row>
  </sheetData>
  <sortState xmlns:xlrd2="http://schemas.microsoft.com/office/spreadsheetml/2017/richdata2" ref="A10:I40">
    <sortCondition ref="A10:A40"/>
  </sortState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8"/>
  <sheetViews>
    <sheetView zoomScale="75" zoomScaleNormal="75" workbookViewId="0">
      <selection activeCell="AH7" sqref="AH7:AI38"/>
    </sheetView>
  </sheetViews>
  <sheetFormatPr defaultColWidth="9.08984375" defaultRowHeight="13" x14ac:dyDescent="0.25"/>
  <cols>
    <col min="1" max="1" width="3.81640625" style="35" customWidth="1"/>
    <col min="2" max="2" width="14" style="43" customWidth="1"/>
    <col min="3" max="10" width="10" style="37" customWidth="1"/>
    <col min="11" max="17" width="10.36328125" style="37" customWidth="1"/>
    <col min="18" max="20" width="10.36328125" style="38" customWidth="1"/>
    <col min="21" max="31" width="10.36328125" style="37" customWidth="1"/>
    <col min="32" max="32" width="10.453125" style="37" customWidth="1"/>
    <col min="33" max="36" width="10.453125" style="39" customWidth="1"/>
    <col min="37" max="16384" width="9.08984375" style="39"/>
  </cols>
  <sheetData>
    <row r="1" spans="1:37" ht="18.5" x14ac:dyDescent="0.25">
      <c r="B1" s="36" t="s">
        <v>217</v>
      </c>
    </row>
    <row r="3" spans="1:37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7" x14ac:dyDescent="0.25">
      <c r="A4" s="40"/>
      <c r="B4" s="3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37" ht="15.5" x14ac:dyDescent="0.25">
      <c r="A5" s="40"/>
      <c r="B5" s="38"/>
      <c r="C5" s="59" t="s">
        <v>250</v>
      </c>
      <c r="D5" s="59"/>
      <c r="E5" s="59"/>
      <c r="F5" s="60"/>
      <c r="G5" s="60"/>
      <c r="H5" s="41"/>
      <c r="I5" s="41"/>
      <c r="J5" s="41"/>
      <c r="K5" s="41"/>
      <c r="L5" s="41"/>
      <c r="M5" s="41"/>
      <c r="N5" s="41"/>
      <c r="O5" s="41"/>
      <c r="P5" s="41"/>
      <c r="Q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</row>
    <row r="6" spans="1:37" s="80" customFormat="1" x14ac:dyDescent="0.25">
      <c r="A6" s="74"/>
      <c r="B6" s="75" t="s">
        <v>1</v>
      </c>
      <c r="C6" s="77" t="s">
        <v>213</v>
      </c>
      <c r="D6" s="77" t="s">
        <v>214</v>
      </c>
      <c r="E6" s="76">
        <v>1998</v>
      </c>
      <c r="F6" s="76">
        <v>1999</v>
      </c>
      <c r="G6" s="76">
        <v>2000</v>
      </c>
      <c r="H6" s="76">
        <v>2001</v>
      </c>
      <c r="I6" s="76">
        <v>2002</v>
      </c>
      <c r="J6" s="76">
        <v>2003</v>
      </c>
      <c r="K6" s="76">
        <v>2004</v>
      </c>
      <c r="L6" s="76">
        <v>2005</v>
      </c>
      <c r="M6" s="76">
        <v>2006</v>
      </c>
      <c r="N6" s="76">
        <v>2007</v>
      </c>
      <c r="O6" s="76">
        <v>2008</v>
      </c>
      <c r="P6" s="76">
        <v>2009</v>
      </c>
      <c r="Q6" s="76">
        <v>2010</v>
      </c>
      <c r="R6" s="76">
        <v>2011</v>
      </c>
      <c r="S6" s="76">
        <v>2012</v>
      </c>
      <c r="T6" s="76">
        <v>2013</v>
      </c>
      <c r="U6" s="76">
        <v>2014</v>
      </c>
      <c r="V6" s="76">
        <v>2015</v>
      </c>
      <c r="W6" s="76">
        <v>2016</v>
      </c>
      <c r="X6" s="76">
        <v>2017</v>
      </c>
      <c r="Y6" s="76">
        <v>2018</v>
      </c>
      <c r="Z6" s="76">
        <v>2019</v>
      </c>
      <c r="AA6" s="76">
        <v>2020</v>
      </c>
      <c r="AB6" s="76">
        <v>2021</v>
      </c>
      <c r="AC6" s="77">
        <v>2022</v>
      </c>
      <c r="AD6" s="78" t="s">
        <v>249</v>
      </c>
      <c r="AE6" s="79"/>
      <c r="AF6" s="79" t="s">
        <v>252</v>
      </c>
      <c r="AG6" s="79"/>
      <c r="AH6" s="79"/>
      <c r="AI6" s="79" t="s">
        <v>256</v>
      </c>
      <c r="AJ6" s="79"/>
      <c r="AK6" s="79"/>
    </row>
    <row r="7" spans="1:37" x14ac:dyDescent="0.3">
      <c r="A7" s="40">
        <v>1</v>
      </c>
      <c r="B7" s="38" t="s">
        <v>174</v>
      </c>
      <c r="C7" s="41">
        <v>683.98603445894832</v>
      </c>
      <c r="D7" s="41">
        <v>721.21226752406596</v>
      </c>
      <c r="E7" s="41">
        <v>838.14172627311507</v>
      </c>
      <c r="F7" s="41">
        <v>919.39279948835383</v>
      </c>
      <c r="G7" s="41">
        <v>962.19045563648092</v>
      </c>
      <c r="H7" s="41">
        <v>1002.0565488493723</v>
      </c>
      <c r="I7" s="41">
        <v>852.15496916951099</v>
      </c>
      <c r="J7" s="41">
        <v>790.84512099747815</v>
      </c>
      <c r="K7" s="41">
        <v>811.30153027176209</v>
      </c>
      <c r="L7" s="41">
        <v>811.95668013393833</v>
      </c>
      <c r="M7" s="41">
        <v>798.11943042043231</v>
      </c>
      <c r="N7" s="41">
        <v>757.85766805849448</v>
      </c>
      <c r="O7" s="41">
        <v>775.63276274233158</v>
      </c>
      <c r="P7" s="41">
        <v>703.91949762315255</v>
      </c>
      <c r="Q7" s="41">
        <v>663.10740530269186</v>
      </c>
      <c r="R7" s="41">
        <v>647.91910753447507</v>
      </c>
      <c r="S7" s="41">
        <v>602.80687893061361</v>
      </c>
      <c r="T7" s="41">
        <v>577.86170763757866</v>
      </c>
      <c r="U7" s="41">
        <v>562.06800473252963</v>
      </c>
      <c r="V7" s="41">
        <v>564.36588100128733</v>
      </c>
      <c r="W7" s="41">
        <v>545.05772348897347</v>
      </c>
      <c r="X7" s="41">
        <v>551.37478180178482</v>
      </c>
      <c r="Y7" s="41">
        <v>532.28228794782194</v>
      </c>
      <c r="Z7" s="41">
        <v>377.25772604749244</v>
      </c>
      <c r="AA7" s="41">
        <v>271.54203179188443</v>
      </c>
      <c r="AB7" s="41">
        <v>343.27066119603637</v>
      </c>
      <c r="AC7" s="41">
        <v>465.11579843440654</v>
      </c>
      <c r="AD7" s="41">
        <v>452.38765674912429</v>
      </c>
      <c r="AE7" s="38" t="s">
        <v>174</v>
      </c>
      <c r="AF7" s="84">
        <f>(AD7-C7)/C7*100</f>
        <v>-33.860103283106454</v>
      </c>
      <c r="AG7"/>
      <c r="AH7" s="38" t="s">
        <v>174</v>
      </c>
      <c r="AI7" s="84">
        <f>(AD7-H7)/H7*100</f>
        <v>-54.854079116733914</v>
      </c>
      <c r="AJ7"/>
      <c r="AK7"/>
    </row>
    <row r="8" spans="1:37" x14ac:dyDescent="0.3">
      <c r="A8" s="40">
        <v>2</v>
      </c>
      <c r="B8" s="38" t="s">
        <v>191</v>
      </c>
      <c r="C8" s="41">
        <v>409.43340554845162</v>
      </c>
      <c r="D8" s="41">
        <v>364.48240115531428</v>
      </c>
      <c r="E8" s="41">
        <v>387.10389764912935</v>
      </c>
      <c r="F8" s="41">
        <v>400.64741385332701</v>
      </c>
      <c r="G8" s="41">
        <v>406.3494932998268</v>
      </c>
      <c r="H8" s="41">
        <v>414.815819682457</v>
      </c>
      <c r="I8" s="41">
        <v>337.86515054137311</v>
      </c>
      <c r="J8" s="41">
        <v>303.50358760781552</v>
      </c>
      <c r="K8" s="41">
        <v>283.2167944315114</v>
      </c>
      <c r="L8" s="41">
        <v>288.4089254134625</v>
      </c>
      <c r="M8" s="41">
        <v>290.50314356857007</v>
      </c>
      <c r="N8" s="41">
        <v>301.10857147950003</v>
      </c>
      <c r="O8" s="41">
        <v>307.95417583553018</v>
      </c>
      <c r="P8" s="41">
        <v>269.2094635835432</v>
      </c>
      <c r="Q8" s="41">
        <v>265.06463219955089</v>
      </c>
      <c r="R8" s="41">
        <v>260.11394524027304</v>
      </c>
      <c r="S8" s="41">
        <v>220.14177468936435</v>
      </c>
      <c r="T8" s="41">
        <v>210.12251739763258</v>
      </c>
      <c r="U8" s="41">
        <v>204.85469021548795</v>
      </c>
      <c r="V8" s="41">
        <v>171.40686168775429</v>
      </c>
      <c r="W8" s="41">
        <v>178.52590357097415</v>
      </c>
      <c r="X8" s="41">
        <v>179.35076441940637</v>
      </c>
      <c r="Y8" s="41">
        <v>156.73775411589443</v>
      </c>
      <c r="Z8" s="41">
        <v>111.87655139007485</v>
      </c>
      <c r="AA8" s="41">
        <v>80.20572392576004</v>
      </c>
      <c r="AB8" s="41">
        <v>108.71620451565892</v>
      </c>
      <c r="AC8" s="41">
        <v>140.80495613598876</v>
      </c>
      <c r="AD8" s="41">
        <v>118.73235604956268</v>
      </c>
      <c r="AE8" s="38" t="s">
        <v>191</v>
      </c>
      <c r="AF8" s="84">
        <f t="shared" ref="AF8:AF38" si="0">(AD8-C8)/C8*100</f>
        <v>-71.000813699967608</v>
      </c>
      <c r="AG8"/>
      <c r="AH8" s="38" t="s">
        <v>191</v>
      </c>
      <c r="AI8" s="84">
        <f t="shared" ref="AI8:AI38" si="1">(AD8-H8)/H8*100</f>
        <v>-71.377090647012281</v>
      </c>
      <c r="AJ8"/>
      <c r="AK8"/>
    </row>
    <row r="9" spans="1:37" x14ac:dyDescent="0.3">
      <c r="A9" s="40">
        <v>3</v>
      </c>
      <c r="B9" s="38" t="s">
        <v>171</v>
      </c>
      <c r="C9" s="41">
        <v>190.31392168483271</v>
      </c>
      <c r="D9" s="41">
        <v>190.82410335424544</v>
      </c>
      <c r="E9" s="41">
        <v>213.02907064597028</v>
      </c>
      <c r="F9" s="41">
        <v>232.73182532252574</v>
      </c>
      <c r="G9" s="41">
        <v>243.0308792083616</v>
      </c>
      <c r="H9" s="41">
        <v>255.41166429140819</v>
      </c>
      <c r="I9" s="41">
        <v>208.77524224380369</v>
      </c>
      <c r="J9" s="41">
        <v>186.70834926655505</v>
      </c>
      <c r="K9" s="41">
        <v>191.93032078037407</v>
      </c>
      <c r="L9" s="41">
        <v>187.32479387270348</v>
      </c>
      <c r="M9" s="41">
        <v>186.61577883720264</v>
      </c>
      <c r="N9" s="41">
        <v>175.87034092259509</v>
      </c>
      <c r="O9" s="41">
        <v>177.58871611765704</v>
      </c>
      <c r="P9" s="41">
        <v>166.19859752532534</v>
      </c>
      <c r="Q9" s="41">
        <v>170.04700489768828</v>
      </c>
      <c r="R9" s="41">
        <v>166.53179913070898</v>
      </c>
      <c r="S9" s="41">
        <v>153.12623216797581</v>
      </c>
      <c r="T9" s="41">
        <v>148.77731316547229</v>
      </c>
      <c r="U9" s="41">
        <v>156.70850837548244</v>
      </c>
      <c r="V9" s="41">
        <v>145.63093235945945</v>
      </c>
      <c r="W9" s="41">
        <v>135.89524461002861</v>
      </c>
      <c r="X9" s="41">
        <v>137.57770981481875</v>
      </c>
      <c r="Y9" s="41">
        <v>135.34460988210927</v>
      </c>
      <c r="Z9" s="41">
        <v>88.306223949731276</v>
      </c>
      <c r="AA9" s="41">
        <v>59.354496643143484</v>
      </c>
      <c r="AB9" s="41">
        <v>84.613394553894707</v>
      </c>
      <c r="AC9" s="41">
        <v>114.87771852035551</v>
      </c>
      <c r="AD9" s="41">
        <v>107.74427737385197</v>
      </c>
      <c r="AE9" s="38" t="s">
        <v>171</v>
      </c>
      <c r="AF9" s="84">
        <f t="shared" si="0"/>
        <v>-43.386024301322159</v>
      </c>
      <c r="AG9"/>
      <c r="AH9" s="38" t="s">
        <v>171</v>
      </c>
      <c r="AI9" s="84">
        <f t="shared" si="1"/>
        <v>-57.81544367882794</v>
      </c>
      <c r="AJ9"/>
      <c r="AK9"/>
    </row>
    <row r="10" spans="1:37" x14ac:dyDescent="0.3">
      <c r="A10" s="40">
        <v>4</v>
      </c>
      <c r="B10" s="38" t="s">
        <v>184</v>
      </c>
      <c r="C10" s="41">
        <v>673.88575739524617</v>
      </c>
      <c r="D10" s="41">
        <v>793.15134121396773</v>
      </c>
      <c r="E10" s="41">
        <v>946.56140009141689</v>
      </c>
      <c r="F10" s="41">
        <v>1027.6892962238699</v>
      </c>
      <c r="G10" s="41">
        <v>1098.8937439570673</v>
      </c>
      <c r="H10" s="41">
        <v>1183.0579254059965</v>
      </c>
      <c r="I10" s="41">
        <v>1067.8035518937033</v>
      </c>
      <c r="J10" s="41">
        <v>1036.5055629800781</v>
      </c>
      <c r="K10" s="41">
        <v>1067.6632439012822</v>
      </c>
      <c r="L10" s="41">
        <v>1070.5635758274723</v>
      </c>
      <c r="M10" s="41">
        <v>1080.7989991007303</v>
      </c>
      <c r="N10" s="41">
        <v>1084.20934671997</v>
      </c>
      <c r="O10" s="41">
        <v>1122.8866185510531</v>
      </c>
      <c r="P10" s="41">
        <v>1049.5957704834511</v>
      </c>
      <c r="Q10" s="41">
        <v>1029.4856593550435</v>
      </c>
      <c r="R10" s="41">
        <v>1048.2406146563014</v>
      </c>
      <c r="S10" s="41">
        <v>956.81851516481049</v>
      </c>
      <c r="T10" s="41">
        <v>920.64495217214142</v>
      </c>
      <c r="U10" s="41">
        <v>917.88707320195419</v>
      </c>
      <c r="V10" s="41">
        <v>901.60246022219042</v>
      </c>
      <c r="W10" s="41">
        <v>812.935295234965</v>
      </c>
      <c r="X10" s="41">
        <v>819.64628970238948</v>
      </c>
      <c r="Y10" s="41">
        <v>821.74660782272917</v>
      </c>
      <c r="Z10" s="41">
        <v>568.78721653656623</v>
      </c>
      <c r="AA10" s="41">
        <v>514.01817839316311</v>
      </c>
      <c r="AB10" s="41">
        <v>714.67920331773348</v>
      </c>
      <c r="AC10" s="41">
        <v>926.83195359269519</v>
      </c>
      <c r="AD10" s="41">
        <v>875.65052329555317</v>
      </c>
      <c r="AE10" s="38" t="s">
        <v>184</v>
      </c>
      <c r="AF10" s="84">
        <f t="shared" si="0"/>
        <v>29.940500104970809</v>
      </c>
      <c r="AG10"/>
      <c r="AH10" s="38" t="s">
        <v>184</v>
      </c>
      <c r="AI10" s="84">
        <f t="shared" si="1"/>
        <v>-25.984137843880177</v>
      </c>
      <c r="AJ10"/>
      <c r="AK10"/>
    </row>
    <row r="11" spans="1:37" x14ac:dyDescent="0.3">
      <c r="A11" s="40">
        <v>5</v>
      </c>
      <c r="B11" s="38" t="s">
        <v>193</v>
      </c>
      <c r="C11" s="41">
        <v>298.28041459355825</v>
      </c>
      <c r="D11" s="41">
        <v>350.97925036870146</v>
      </c>
      <c r="E11" s="41">
        <v>399.76639160103991</v>
      </c>
      <c r="F11" s="41">
        <v>450.9655520258907</v>
      </c>
      <c r="G11" s="41">
        <v>513.16893059437962</v>
      </c>
      <c r="H11" s="41">
        <v>508.49745401889396</v>
      </c>
      <c r="I11" s="41">
        <v>484.80273593760546</v>
      </c>
      <c r="J11" s="41">
        <v>467.7613497123333</v>
      </c>
      <c r="K11" s="41">
        <v>476.45337355625912</v>
      </c>
      <c r="L11" s="41">
        <v>484.80371277993072</v>
      </c>
      <c r="M11" s="41">
        <v>456.12267836116843</v>
      </c>
      <c r="N11" s="41">
        <v>433.84201940016499</v>
      </c>
      <c r="O11" s="41">
        <v>433.27522934215324</v>
      </c>
      <c r="P11" s="41">
        <v>412.84657734480788</v>
      </c>
      <c r="Q11" s="41">
        <v>403.39771862327268</v>
      </c>
      <c r="R11" s="41">
        <v>397.65528259553463</v>
      </c>
      <c r="S11" s="41">
        <v>345.32885326031038</v>
      </c>
      <c r="T11" s="41">
        <v>327.68258075864941</v>
      </c>
      <c r="U11" s="41">
        <v>340.96124803299347</v>
      </c>
      <c r="V11" s="41">
        <v>345.25909403343206</v>
      </c>
      <c r="W11" s="41">
        <v>345.41742806870377</v>
      </c>
      <c r="X11" s="41">
        <v>344.96968385307395</v>
      </c>
      <c r="Y11" s="41">
        <v>319.87526724055067</v>
      </c>
      <c r="Z11" s="41">
        <v>221.80510212683734</v>
      </c>
      <c r="AA11" s="41">
        <v>165.44495631135345</v>
      </c>
      <c r="AB11" s="41">
        <v>222.73543487246928</v>
      </c>
      <c r="AC11" s="41">
        <v>294.91423065677208</v>
      </c>
      <c r="AD11" s="41">
        <v>290.10298716131064</v>
      </c>
      <c r="AE11" s="38" t="s">
        <v>193</v>
      </c>
      <c r="AF11" s="84">
        <f t="shared" si="0"/>
        <v>-2.7415234229811256</v>
      </c>
      <c r="AG11"/>
      <c r="AH11" s="38" t="s">
        <v>193</v>
      </c>
      <c r="AI11" s="84">
        <f t="shared" si="1"/>
        <v>-42.948979416024478</v>
      </c>
      <c r="AJ11"/>
      <c r="AK11"/>
    </row>
    <row r="12" spans="1:37" x14ac:dyDescent="0.3">
      <c r="A12" s="40">
        <v>6</v>
      </c>
      <c r="B12" s="38" t="s">
        <v>182</v>
      </c>
      <c r="C12" s="41">
        <v>670.10485270753486</v>
      </c>
      <c r="D12" s="41">
        <v>798.31486097279628</v>
      </c>
      <c r="E12" s="41">
        <v>899.17049636728927</v>
      </c>
      <c r="F12" s="41">
        <v>930.91961748023903</v>
      </c>
      <c r="G12" s="41">
        <v>863.72660305066802</v>
      </c>
      <c r="H12" s="41">
        <v>963.44016216271768</v>
      </c>
      <c r="I12" s="41">
        <v>896.80019920369534</v>
      </c>
      <c r="J12" s="41">
        <v>838.3829164802022</v>
      </c>
      <c r="K12" s="41">
        <v>827.93173743898649</v>
      </c>
      <c r="L12" s="41">
        <v>797.71319032705367</v>
      </c>
      <c r="M12" s="41">
        <v>784.95755882873993</v>
      </c>
      <c r="N12" s="41">
        <v>768.0740997075352</v>
      </c>
      <c r="O12" s="41">
        <v>771.34929551603307</v>
      </c>
      <c r="P12" s="41">
        <v>698.16167812722699</v>
      </c>
      <c r="Q12" s="41">
        <v>679.99039924316105</v>
      </c>
      <c r="R12" s="41">
        <v>663.88909756859005</v>
      </c>
      <c r="S12" s="41">
        <v>573.14732231579274</v>
      </c>
      <c r="T12" s="41">
        <v>531.67787322011748</v>
      </c>
      <c r="U12" s="41">
        <v>534.64916494871102</v>
      </c>
      <c r="V12" s="41">
        <v>529.50720839400583</v>
      </c>
      <c r="W12" s="41">
        <v>505.44179929427543</v>
      </c>
      <c r="X12" s="41">
        <v>489.4664001563275</v>
      </c>
      <c r="Y12" s="41">
        <v>466.68213193197784</v>
      </c>
      <c r="Z12" s="41">
        <v>323.63633469950275</v>
      </c>
      <c r="AA12" s="41">
        <v>255.86665666300888</v>
      </c>
      <c r="AB12" s="41">
        <v>339.82641494591371</v>
      </c>
      <c r="AC12" s="41">
        <v>435.46135263071704</v>
      </c>
      <c r="AD12" s="41">
        <v>404.05827224503327</v>
      </c>
      <c r="AE12" s="38" t="s">
        <v>182</v>
      </c>
      <c r="AF12" s="84">
        <f t="shared" si="0"/>
        <v>-39.702231581751697</v>
      </c>
      <c r="AG12"/>
      <c r="AH12" s="38" t="s">
        <v>182</v>
      </c>
      <c r="AI12" s="84">
        <f t="shared" si="1"/>
        <v>-58.060885552247633</v>
      </c>
      <c r="AJ12"/>
      <c r="AK12"/>
    </row>
    <row r="13" spans="1:37" x14ac:dyDescent="0.3">
      <c r="A13" s="40">
        <v>7</v>
      </c>
      <c r="B13" s="38" t="s">
        <v>170</v>
      </c>
      <c r="C13" s="41">
        <v>936.28926982348526</v>
      </c>
      <c r="D13" s="41">
        <v>1086.9778652946886</v>
      </c>
      <c r="E13" s="41">
        <v>1244.623467043041</v>
      </c>
      <c r="F13" s="41">
        <v>1293.3093823557031</v>
      </c>
      <c r="G13" s="41">
        <v>1297.5829405338013</v>
      </c>
      <c r="H13" s="41">
        <v>1336.7628788987852</v>
      </c>
      <c r="I13" s="41">
        <v>1154.0472263995182</v>
      </c>
      <c r="J13" s="41">
        <v>1095.7400428437593</v>
      </c>
      <c r="K13" s="41">
        <v>1116.8654026521463</v>
      </c>
      <c r="L13" s="41">
        <v>1092.6590611381209</v>
      </c>
      <c r="M13" s="41">
        <v>1053.4364994532025</v>
      </c>
      <c r="N13" s="41">
        <v>987.43449077913374</v>
      </c>
      <c r="O13" s="41">
        <v>1002.8399912267254</v>
      </c>
      <c r="P13" s="41">
        <v>897.93467551789422</v>
      </c>
      <c r="Q13" s="41">
        <v>876.07412226291092</v>
      </c>
      <c r="R13" s="41">
        <v>860.84953772240169</v>
      </c>
      <c r="S13" s="41">
        <v>766.43292074531178</v>
      </c>
      <c r="T13" s="41">
        <v>730.95610811393988</v>
      </c>
      <c r="U13" s="41">
        <v>724.65872406705478</v>
      </c>
      <c r="V13" s="41">
        <v>706.82129089469629</v>
      </c>
      <c r="W13" s="41">
        <v>652.38846976418677</v>
      </c>
      <c r="X13" s="41">
        <v>629.18318390510615</v>
      </c>
      <c r="Y13" s="41">
        <v>605.73965580498907</v>
      </c>
      <c r="Z13" s="41">
        <v>405.30572394815715</v>
      </c>
      <c r="AA13" s="41">
        <v>326.9191609282625</v>
      </c>
      <c r="AB13" s="41">
        <v>462.60830865918433</v>
      </c>
      <c r="AC13" s="41">
        <v>590.86804951822899</v>
      </c>
      <c r="AD13" s="41">
        <v>543.10512567203875</v>
      </c>
      <c r="AE13" s="38" t="s">
        <v>170</v>
      </c>
      <c r="AF13" s="84">
        <f t="shared" si="0"/>
        <v>-41.993874844424084</v>
      </c>
      <c r="AG13"/>
      <c r="AH13" s="38" t="s">
        <v>170</v>
      </c>
      <c r="AI13" s="84">
        <f t="shared" si="1"/>
        <v>-59.371618239470827</v>
      </c>
      <c r="AJ13"/>
      <c r="AK13"/>
    </row>
    <row r="14" spans="1:37" x14ac:dyDescent="0.3">
      <c r="A14" s="40">
        <v>8</v>
      </c>
      <c r="B14" s="38" t="s">
        <v>181</v>
      </c>
      <c r="C14" s="41">
        <v>700.3481368687352</v>
      </c>
      <c r="D14" s="41">
        <v>767.66810350378455</v>
      </c>
      <c r="E14" s="41">
        <v>885.11015833039073</v>
      </c>
      <c r="F14" s="41">
        <v>972.41659476205302</v>
      </c>
      <c r="G14" s="41">
        <v>1012.9774269059254</v>
      </c>
      <c r="H14" s="41">
        <v>1062.9794602480406</v>
      </c>
      <c r="I14" s="41">
        <v>965.2650636905762</v>
      </c>
      <c r="J14" s="41">
        <v>891.56543878843809</v>
      </c>
      <c r="K14" s="41">
        <v>885.30859297874053</v>
      </c>
      <c r="L14" s="41">
        <v>859.99185415114016</v>
      </c>
      <c r="M14" s="41">
        <v>887.84659896256892</v>
      </c>
      <c r="N14" s="41">
        <v>874.69084213677411</v>
      </c>
      <c r="O14" s="41">
        <v>878.28916696564067</v>
      </c>
      <c r="P14" s="41">
        <v>781.9450708678645</v>
      </c>
      <c r="Q14" s="41">
        <v>756.22499204996632</v>
      </c>
      <c r="R14" s="41">
        <v>753.86954586257946</v>
      </c>
      <c r="S14" s="41">
        <v>634.80261783881224</v>
      </c>
      <c r="T14" s="41">
        <v>585.96363107468426</v>
      </c>
      <c r="U14" s="41">
        <v>588.5697430710452</v>
      </c>
      <c r="V14" s="41">
        <v>581.16119586938214</v>
      </c>
      <c r="W14" s="41">
        <v>557.75774675108767</v>
      </c>
      <c r="X14" s="41">
        <v>558.5043080814437</v>
      </c>
      <c r="Y14" s="41">
        <v>526.80524026256967</v>
      </c>
      <c r="Z14" s="41">
        <v>379.43526680153809</v>
      </c>
      <c r="AA14" s="41">
        <v>289.07201146483857</v>
      </c>
      <c r="AB14" s="41">
        <v>386.51662400930752</v>
      </c>
      <c r="AC14" s="41">
        <v>496.96357517342744</v>
      </c>
      <c r="AD14" s="41">
        <v>460.66705186730712</v>
      </c>
      <c r="AE14" s="38" t="s">
        <v>181</v>
      </c>
      <c r="AF14" s="84">
        <f t="shared" si="0"/>
        <v>-34.223134521788694</v>
      </c>
      <c r="AG14"/>
      <c r="AH14" s="38" t="s">
        <v>181</v>
      </c>
      <c r="AI14" s="84">
        <f t="shared" si="1"/>
        <v>-56.662657267167425</v>
      </c>
      <c r="AJ14"/>
      <c r="AK14"/>
    </row>
    <row r="15" spans="1:37" x14ac:dyDescent="0.3">
      <c r="A15" s="40">
        <v>9</v>
      </c>
      <c r="B15" s="38" t="s">
        <v>190</v>
      </c>
      <c r="C15" s="41">
        <v>836.94680019950511</v>
      </c>
      <c r="D15" s="41">
        <v>1021.2842717618316</v>
      </c>
      <c r="E15" s="41">
        <v>1174.7434326200839</v>
      </c>
      <c r="F15" s="41">
        <v>1260.5156069952652</v>
      </c>
      <c r="G15" s="41">
        <v>1193.5353023462119</v>
      </c>
      <c r="H15" s="41">
        <v>1191.2754796328907</v>
      </c>
      <c r="I15" s="41">
        <v>1014.0082426846036</v>
      </c>
      <c r="J15" s="41">
        <v>928.38258690681607</v>
      </c>
      <c r="K15" s="41">
        <v>915.61825811250685</v>
      </c>
      <c r="L15" s="41">
        <v>893.38589146599429</v>
      </c>
      <c r="M15" s="41">
        <v>880.86493256370784</v>
      </c>
      <c r="N15" s="41">
        <v>882.08717605030085</v>
      </c>
      <c r="O15" s="41">
        <v>865.18416451279313</v>
      </c>
      <c r="P15" s="41">
        <v>800.22388279790277</v>
      </c>
      <c r="Q15" s="41">
        <v>774.38558284390365</v>
      </c>
      <c r="R15" s="41">
        <v>747.20017694852879</v>
      </c>
      <c r="S15" s="41">
        <v>688.68906518178369</v>
      </c>
      <c r="T15" s="41">
        <v>665.7589678379577</v>
      </c>
      <c r="U15" s="41">
        <v>659.90916316373477</v>
      </c>
      <c r="V15" s="41">
        <v>663.39514288779856</v>
      </c>
      <c r="W15" s="41">
        <v>638.09838365372582</v>
      </c>
      <c r="X15" s="41">
        <v>619.67108343859013</v>
      </c>
      <c r="Y15" s="41">
        <v>578.997980165635</v>
      </c>
      <c r="Z15" s="41">
        <v>403.4318182221574</v>
      </c>
      <c r="AA15" s="41">
        <v>287.99693574264819</v>
      </c>
      <c r="AB15" s="41">
        <v>373.43131635573081</v>
      </c>
      <c r="AC15" s="41">
        <v>481.39220419977715</v>
      </c>
      <c r="AD15" s="41">
        <v>457.51444550711886</v>
      </c>
      <c r="AE15" s="38" t="s">
        <v>190</v>
      </c>
      <c r="AF15" s="84">
        <f t="shared" si="0"/>
        <v>-45.33530143157725</v>
      </c>
      <c r="AG15"/>
      <c r="AH15" s="38" t="s">
        <v>190</v>
      </c>
      <c r="AI15" s="84">
        <f t="shared" si="1"/>
        <v>-61.594572092753161</v>
      </c>
      <c r="AJ15"/>
      <c r="AK15"/>
    </row>
    <row r="16" spans="1:37" x14ac:dyDescent="0.3">
      <c r="A16" s="40">
        <v>10</v>
      </c>
      <c r="B16" s="38" t="s">
        <v>180</v>
      </c>
      <c r="C16" s="41">
        <v>1018.4962186088316</v>
      </c>
      <c r="D16" s="41">
        <v>1184.6447498340831</v>
      </c>
      <c r="E16" s="41">
        <v>1325.744630767251</v>
      </c>
      <c r="F16" s="41">
        <v>1405.4385014268755</v>
      </c>
      <c r="G16" s="41">
        <v>1460.968869019197</v>
      </c>
      <c r="H16" s="41">
        <v>1539.1275085023717</v>
      </c>
      <c r="I16" s="41">
        <v>1331.9749360458518</v>
      </c>
      <c r="J16" s="41">
        <v>1284.1951379587183</v>
      </c>
      <c r="K16" s="41">
        <v>1342.2234325109125</v>
      </c>
      <c r="L16" s="41">
        <v>1319.9672698592167</v>
      </c>
      <c r="M16" s="41">
        <v>1318.699908954756</v>
      </c>
      <c r="N16" s="41">
        <v>1306.6290955438276</v>
      </c>
      <c r="O16" s="41">
        <v>1319.8929124082583</v>
      </c>
      <c r="P16" s="41">
        <v>1191.3510934121505</v>
      </c>
      <c r="Q16" s="41">
        <v>1166.8050404180581</v>
      </c>
      <c r="R16" s="41">
        <v>1139.8612831399646</v>
      </c>
      <c r="S16" s="41">
        <v>1014.7388830985589</v>
      </c>
      <c r="T16" s="41">
        <v>967.18940736682976</v>
      </c>
      <c r="U16" s="41">
        <v>990.38719196024908</v>
      </c>
      <c r="V16" s="41">
        <v>965.85204589675652</v>
      </c>
      <c r="W16" s="41">
        <v>915.58318519180261</v>
      </c>
      <c r="X16" s="41">
        <v>903.06445857129381</v>
      </c>
      <c r="Y16" s="41">
        <v>862.01784832674889</v>
      </c>
      <c r="Z16" s="41">
        <v>607.38191895811156</v>
      </c>
      <c r="AA16" s="41">
        <v>503.04320740980643</v>
      </c>
      <c r="AB16" s="41">
        <v>700.54929885457068</v>
      </c>
      <c r="AC16" s="41">
        <v>894.20145242455374</v>
      </c>
      <c r="AD16" s="41">
        <v>842.06292450180717</v>
      </c>
      <c r="AE16" s="38" t="s">
        <v>180</v>
      </c>
      <c r="AF16" s="84">
        <f t="shared" si="0"/>
        <v>-17.322920879177676</v>
      </c>
      <c r="AG16"/>
      <c r="AH16" s="38" t="s">
        <v>180</v>
      </c>
      <c r="AI16" s="84">
        <f t="shared" si="1"/>
        <v>-45.289592977181876</v>
      </c>
      <c r="AJ16"/>
      <c r="AK16"/>
    </row>
    <row r="17" spans="1:37" x14ac:dyDescent="0.3">
      <c r="A17" s="40">
        <v>11</v>
      </c>
      <c r="B17" s="38" t="s">
        <v>185</v>
      </c>
      <c r="C17" s="41">
        <v>629.41684048475429</v>
      </c>
      <c r="D17" s="41">
        <v>734.91053305559456</v>
      </c>
      <c r="E17" s="41">
        <v>880.24731816968688</v>
      </c>
      <c r="F17" s="41">
        <v>976.88355845956551</v>
      </c>
      <c r="G17" s="41">
        <v>1023.4046245898318</v>
      </c>
      <c r="H17" s="41">
        <v>1046.5515857145072</v>
      </c>
      <c r="I17" s="41">
        <v>902.52873450766845</v>
      </c>
      <c r="J17" s="41">
        <v>869.94970007216114</v>
      </c>
      <c r="K17" s="41">
        <v>893.91092076532675</v>
      </c>
      <c r="L17" s="41">
        <v>914.11981901015656</v>
      </c>
      <c r="M17" s="41">
        <v>918.40579196901456</v>
      </c>
      <c r="N17" s="41">
        <v>904.96662938283964</v>
      </c>
      <c r="O17" s="41">
        <v>939.28010540997184</v>
      </c>
      <c r="P17" s="41">
        <v>828.16384740775129</v>
      </c>
      <c r="Q17" s="41">
        <v>821.88798627112135</v>
      </c>
      <c r="R17" s="41">
        <v>830.17350493808283</v>
      </c>
      <c r="S17" s="41">
        <v>730.74352366396727</v>
      </c>
      <c r="T17" s="41">
        <v>691.62898705851728</v>
      </c>
      <c r="U17" s="41">
        <v>663.39153381658559</v>
      </c>
      <c r="V17" s="41">
        <v>650.6445752703703</v>
      </c>
      <c r="W17" s="41">
        <v>626.2606949029722</v>
      </c>
      <c r="X17" s="41">
        <v>606.82906392020504</v>
      </c>
      <c r="Y17" s="41">
        <v>585.27470257368066</v>
      </c>
      <c r="Z17" s="41">
        <v>413.83135837384464</v>
      </c>
      <c r="AA17" s="41">
        <v>306.53537982200072</v>
      </c>
      <c r="AB17" s="41">
        <v>413.29158850299564</v>
      </c>
      <c r="AC17" s="41">
        <v>541.12999426998579</v>
      </c>
      <c r="AD17" s="41">
        <v>500.71519010433337</v>
      </c>
      <c r="AE17" s="38" t="s">
        <v>185</v>
      </c>
      <c r="AF17" s="84">
        <f t="shared" si="0"/>
        <v>-20.447760864056246</v>
      </c>
      <c r="AG17"/>
      <c r="AH17" s="38" t="s">
        <v>185</v>
      </c>
      <c r="AI17" s="84">
        <f t="shared" si="1"/>
        <v>-52.155708620661777</v>
      </c>
      <c r="AJ17"/>
      <c r="AK17"/>
    </row>
    <row r="18" spans="1:37" x14ac:dyDescent="0.3">
      <c r="A18" s="40">
        <v>12</v>
      </c>
      <c r="B18" s="38" t="s">
        <v>183</v>
      </c>
      <c r="C18" s="41">
        <v>653.96207075288214</v>
      </c>
      <c r="D18" s="41">
        <v>788.31609479840813</v>
      </c>
      <c r="E18" s="41">
        <v>930.88621726503891</v>
      </c>
      <c r="F18" s="41">
        <v>1011.7232663654898</v>
      </c>
      <c r="G18" s="41">
        <v>1061.8501229398162</v>
      </c>
      <c r="H18" s="41">
        <v>1126.2340115287343</v>
      </c>
      <c r="I18" s="41">
        <v>965.19525544562759</v>
      </c>
      <c r="J18" s="41">
        <v>918.24889489763041</v>
      </c>
      <c r="K18" s="41">
        <v>989.01092157822666</v>
      </c>
      <c r="L18" s="41">
        <v>1012.1111330099337</v>
      </c>
      <c r="M18" s="41">
        <v>1000.7346014301623</v>
      </c>
      <c r="N18" s="41">
        <v>967.19215025846017</v>
      </c>
      <c r="O18" s="41">
        <v>959.30084491179161</v>
      </c>
      <c r="P18" s="41">
        <v>873.80866882839859</v>
      </c>
      <c r="Q18" s="41">
        <v>838.30173613344004</v>
      </c>
      <c r="R18" s="41">
        <v>822.50064319644923</v>
      </c>
      <c r="S18" s="41">
        <v>742.58345474744397</v>
      </c>
      <c r="T18" s="41">
        <v>718.45529073215914</v>
      </c>
      <c r="U18" s="41">
        <v>706.81564394221095</v>
      </c>
      <c r="V18" s="41">
        <v>679.10371125836173</v>
      </c>
      <c r="W18" s="41">
        <v>634.53069467673913</v>
      </c>
      <c r="X18" s="41">
        <v>619.41219489584194</v>
      </c>
      <c r="Y18" s="41">
        <v>597.41569516358913</v>
      </c>
      <c r="Z18" s="41">
        <v>430.11488747639947</v>
      </c>
      <c r="AA18" s="41">
        <v>348.07576802704472</v>
      </c>
      <c r="AB18" s="41">
        <v>463.74771054527554</v>
      </c>
      <c r="AC18" s="41">
        <v>569.28951054066988</v>
      </c>
      <c r="AD18" s="41">
        <v>525.24811161346304</v>
      </c>
      <c r="AE18" s="38" t="s">
        <v>183</v>
      </c>
      <c r="AF18" s="84">
        <f t="shared" si="0"/>
        <v>-19.682174990857728</v>
      </c>
      <c r="AG18"/>
      <c r="AH18" s="38" t="s">
        <v>183</v>
      </c>
      <c r="AI18" s="84">
        <f t="shared" si="1"/>
        <v>-53.362435671739426</v>
      </c>
      <c r="AJ18"/>
      <c r="AK18"/>
    </row>
    <row r="19" spans="1:37" x14ac:dyDescent="0.3">
      <c r="A19" s="40">
        <v>13</v>
      </c>
      <c r="B19" s="38" t="s">
        <v>179</v>
      </c>
      <c r="C19" s="41">
        <v>763.22475456197333</v>
      </c>
      <c r="D19" s="41">
        <v>920.18799751585721</v>
      </c>
      <c r="E19" s="41">
        <v>1073.3550225455936</v>
      </c>
      <c r="F19" s="41">
        <v>1170.9926499432065</v>
      </c>
      <c r="G19" s="41">
        <v>1176.4414216610191</v>
      </c>
      <c r="H19" s="41">
        <v>1245.3317151851647</v>
      </c>
      <c r="I19" s="41">
        <v>1062.2163096023203</v>
      </c>
      <c r="J19" s="41">
        <v>992.34689378856228</v>
      </c>
      <c r="K19" s="41">
        <v>1004.5946835308412</v>
      </c>
      <c r="L19" s="41">
        <v>988.04901802893039</v>
      </c>
      <c r="M19" s="41">
        <v>984.76507973669811</v>
      </c>
      <c r="N19" s="41">
        <v>942.50828221180802</v>
      </c>
      <c r="O19" s="41">
        <v>935.7017511247293</v>
      </c>
      <c r="P19" s="41">
        <v>847.71019702428475</v>
      </c>
      <c r="Q19" s="41">
        <v>816.84089339434786</v>
      </c>
      <c r="R19" s="41">
        <v>804.05497605596599</v>
      </c>
      <c r="S19" s="41">
        <v>708.0132337154987</v>
      </c>
      <c r="T19" s="41">
        <v>684.57176016417282</v>
      </c>
      <c r="U19" s="41">
        <v>682.40889611260718</v>
      </c>
      <c r="V19" s="41">
        <v>679.90265403096544</v>
      </c>
      <c r="W19" s="41">
        <v>650.90833093450749</v>
      </c>
      <c r="X19" s="41">
        <v>651.54574358880461</v>
      </c>
      <c r="Y19" s="41">
        <v>629.3673501741132</v>
      </c>
      <c r="Z19" s="41">
        <v>437.66653060606569</v>
      </c>
      <c r="AA19" s="41">
        <v>307.09934906107765</v>
      </c>
      <c r="AB19" s="41">
        <v>429.14900661148414</v>
      </c>
      <c r="AC19" s="41">
        <v>556.88966729604442</v>
      </c>
      <c r="AD19" s="41">
        <v>527.10552692335887</v>
      </c>
      <c r="AE19" s="38" t="s">
        <v>179</v>
      </c>
      <c r="AF19" s="84">
        <f t="shared" si="0"/>
        <v>-30.937050485754618</v>
      </c>
      <c r="AG19"/>
      <c r="AH19" s="38" t="s">
        <v>179</v>
      </c>
      <c r="AI19" s="84">
        <f t="shared" si="1"/>
        <v>-57.673484060832337</v>
      </c>
      <c r="AJ19"/>
      <c r="AK19"/>
    </row>
    <row r="20" spans="1:37" x14ac:dyDescent="0.3">
      <c r="A20" s="40">
        <v>14</v>
      </c>
      <c r="B20" s="38" t="s">
        <v>176</v>
      </c>
      <c r="C20" s="41">
        <v>852.05371745437049</v>
      </c>
      <c r="D20" s="41">
        <v>971.58110596568497</v>
      </c>
      <c r="E20" s="41">
        <v>1113.0778816168333</v>
      </c>
      <c r="F20" s="41">
        <v>1164.656320753566</v>
      </c>
      <c r="G20" s="41">
        <v>1173.8337878094326</v>
      </c>
      <c r="H20" s="41">
        <v>1155.2426174115235</v>
      </c>
      <c r="I20" s="41">
        <v>983.56296983016455</v>
      </c>
      <c r="J20" s="41">
        <v>902.69717229335231</v>
      </c>
      <c r="K20" s="41">
        <v>925.30112149140734</v>
      </c>
      <c r="L20" s="41">
        <v>925.20076530331039</v>
      </c>
      <c r="M20" s="41">
        <v>896.07200093444237</v>
      </c>
      <c r="N20" s="41">
        <v>865.64317681721877</v>
      </c>
      <c r="O20" s="41">
        <v>867.72957497322932</v>
      </c>
      <c r="P20" s="41">
        <v>779.93631068914556</v>
      </c>
      <c r="Q20" s="41">
        <v>758.17297788579856</v>
      </c>
      <c r="R20" s="41">
        <v>763.02169724903126</v>
      </c>
      <c r="S20" s="41">
        <v>649.6762552922562</v>
      </c>
      <c r="T20" s="41">
        <v>619.65179631826891</v>
      </c>
      <c r="U20" s="41">
        <v>601.08990455645358</v>
      </c>
      <c r="V20" s="41">
        <v>591.30693614860172</v>
      </c>
      <c r="W20" s="41">
        <v>582.52092159843539</v>
      </c>
      <c r="X20" s="41">
        <v>570.10785648320257</v>
      </c>
      <c r="Y20" s="41">
        <v>543.42646074418576</v>
      </c>
      <c r="Z20" s="41">
        <v>380.01128605159823</v>
      </c>
      <c r="AA20" s="41">
        <v>283.76269887733059</v>
      </c>
      <c r="AB20" s="41">
        <v>383.55245926957036</v>
      </c>
      <c r="AC20" s="41">
        <v>508.78740175048193</v>
      </c>
      <c r="AD20" s="41">
        <v>473.66732292323479</v>
      </c>
      <c r="AE20" s="38" t="s">
        <v>176</v>
      </c>
      <c r="AF20" s="84">
        <f t="shared" si="0"/>
        <v>-44.408748741994572</v>
      </c>
      <c r="AG20"/>
      <c r="AH20" s="38" t="s">
        <v>176</v>
      </c>
      <c r="AI20" s="84">
        <f t="shared" si="1"/>
        <v>-58.998454888675234</v>
      </c>
      <c r="AJ20"/>
      <c r="AK20"/>
    </row>
    <row r="21" spans="1:37" x14ac:dyDescent="0.3">
      <c r="A21" s="40">
        <v>15</v>
      </c>
      <c r="B21" s="38" t="s">
        <v>173</v>
      </c>
      <c r="C21" s="41">
        <v>631.88674309536418</v>
      </c>
      <c r="D21" s="41">
        <v>680.52412849398092</v>
      </c>
      <c r="E21" s="41">
        <v>807.23969707006381</v>
      </c>
      <c r="F21" s="41">
        <v>905.5075787503356</v>
      </c>
      <c r="G21" s="41">
        <v>970.06570498450446</v>
      </c>
      <c r="H21" s="41">
        <v>1041.2988005443797</v>
      </c>
      <c r="I21" s="41">
        <v>922.24471301513381</v>
      </c>
      <c r="J21" s="41">
        <v>896.10907123417917</v>
      </c>
      <c r="K21" s="41">
        <v>875.56514894985571</v>
      </c>
      <c r="L21" s="41">
        <v>860.27868067304178</v>
      </c>
      <c r="M21" s="41">
        <v>878.79804600543628</v>
      </c>
      <c r="N21" s="41">
        <v>850.23612369912996</v>
      </c>
      <c r="O21" s="41">
        <v>861.14987996988202</v>
      </c>
      <c r="P21" s="41">
        <v>801.62544270209344</v>
      </c>
      <c r="Q21" s="41">
        <v>780.52980491995208</v>
      </c>
      <c r="R21" s="41">
        <v>771.22705042306143</v>
      </c>
      <c r="S21" s="41">
        <v>669.25032799835412</v>
      </c>
      <c r="T21" s="41">
        <v>613.99998967912859</v>
      </c>
      <c r="U21" s="41">
        <v>608.92220945861402</v>
      </c>
      <c r="V21" s="41">
        <v>591.84826098551503</v>
      </c>
      <c r="W21" s="41">
        <v>549.55795326152338</v>
      </c>
      <c r="X21" s="41">
        <v>571.40905277824254</v>
      </c>
      <c r="Y21" s="41">
        <v>538.89280459311499</v>
      </c>
      <c r="Z21" s="41">
        <v>374.55975842019467</v>
      </c>
      <c r="AA21" s="41">
        <v>274.78914068581639</v>
      </c>
      <c r="AB21" s="41">
        <v>384.36246557333641</v>
      </c>
      <c r="AC21" s="41">
        <v>494.3805873565841</v>
      </c>
      <c r="AD21" s="41">
        <v>448.19108976635727</v>
      </c>
      <c r="AE21" s="38" t="s">
        <v>173</v>
      </c>
      <c r="AF21" s="84">
        <f t="shared" si="0"/>
        <v>-29.07097756619395</v>
      </c>
      <c r="AG21"/>
      <c r="AH21" s="38" t="s">
        <v>173</v>
      </c>
      <c r="AI21" s="84">
        <f t="shared" si="1"/>
        <v>-56.958455197293247</v>
      </c>
      <c r="AJ21"/>
      <c r="AK21"/>
    </row>
    <row r="22" spans="1:37" x14ac:dyDescent="0.3">
      <c r="A22" s="40">
        <v>16</v>
      </c>
      <c r="B22" s="38" t="s">
        <v>188</v>
      </c>
      <c r="C22" s="41">
        <v>1464.8675893633515</v>
      </c>
      <c r="D22" s="41">
        <v>1608.5994653301698</v>
      </c>
      <c r="E22" s="41">
        <v>1763.763733290833</v>
      </c>
      <c r="F22" s="41">
        <v>1806.2043943923225</v>
      </c>
      <c r="G22" s="41">
        <v>1822.311812499845</v>
      </c>
      <c r="H22" s="41">
        <v>1856.7795117556743</v>
      </c>
      <c r="I22" s="41">
        <v>1631.5805119277888</v>
      </c>
      <c r="J22" s="41">
        <v>1527.5388311352774</v>
      </c>
      <c r="K22" s="41">
        <v>1524.0620758465157</v>
      </c>
      <c r="L22" s="41">
        <v>1437.8002210161808</v>
      </c>
      <c r="M22" s="41">
        <v>1414.7778697109645</v>
      </c>
      <c r="N22" s="41">
        <v>1282.2593447927372</v>
      </c>
      <c r="O22" s="41">
        <v>1242.6177115439355</v>
      </c>
      <c r="P22" s="41">
        <v>1122.5235541135771</v>
      </c>
      <c r="Q22" s="41">
        <v>1073.2966523444534</v>
      </c>
      <c r="R22" s="41">
        <v>1028.9840274879934</v>
      </c>
      <c r="S22" s="41">
        <v>921.42374206501381</v>
      </c>
      <c r="T22" s="41">
        <v>864.72218502350734</v>
      </c>
      <c r="U22" s="41">
        <v>827.46136057467913</v>
      </c>
      <c r="V22" s="41">
        <v>803.81241878583603</v>
      </c>
      <c r="W22" s="41">
        <v>771.73775820543813</v>
      </c>
      <c r="X22" s="41">
        <v>747.49917838499664</v>
      </c>
      <c r="Y22" s="41">
        <v>751.85557503673033</v>
      </c>
      <c r="Z22" s="41">
        <v>528.21810432287293</v>
      </c>
      <c r="AA22" s="41">
        <v>437.06684465263737</v>
      </c>
      <c r="AB22" s="41">
        <v>635.35781565501543</v>
      </c>
      <c r="AC22" s="41">
        <v>782.44797061170254</v>
      </c>
      <c r="AD22" s="41">
        <v>722.01122959394957</v>
      </c>
      <c r="AE22" s="38" t="s">
        <v>188</v>
      </c>
      <c r="AF22" s="84">
        <f t="shared" si="0"/>
        <v>-50.711502197427684</v>
      </c>
      <c r="AG22"/>
      <c r="AH22" s="38" t="s">
        <v>188</v>
      </c>
      <c r="AI22" s="84">
        <f t="shared" si="1"/>
        <v>-61.11486447245138</v>
      </c>
      <c r="AJ22"/>
      <c r="AK22"/>
    </row>
    <row r="23" spans="1:37" x14ac:dyDescent="0.3">
      <c r="A23" s="40">
        <v>17</v>
      </c>
      <c r="B23" s="38" t="s">
        <v>175</v>
      </c>
      <c r="C23" s="41">
        <v>639.06755805565683</v>
      </c>
      <c r="D23" s="41">
        <v>766.61902817973362</v>
      </c>
      <c r="E23" s="41">
        <v>939.17568767290072</v>
      </c>
      <c r="F23" s="41">
        <v>1048.2602010433852</v>
      </c>
      <c r="G23" s="41">
        <v>1140.3662312790077</v>
      </c>
      <c r="H23" s="41">
        <v>1209.8548703275687</v>
      </c>
      <c r="I23" s="41">
        <v>1045.4792147625194</v>
      </c>
      <c r="J23" s="41">
        <v>1005.945811700184</v>
      </c>
      <c r="K23" s="41">
        <v>1012.3633562828148</v>
      </c>
      <c r="L23" s="41">
        <v>939.91405176753244</v>
      </c>
      <c r="M23" s="41">
        <v>966.3634123261794</v>
      </c>
      <c r="N23" s="41">
        <v>980.65843391631017</v>
      </c>
      <c r="O23" s="41">
        <v>976.0797296912707</v>
      </c>
      <c r="P23" s="41">
        <v>915.20922754797721</v>
      </c>
      <c r="Q23" s="41">
        <v>898.28026938645326</v>
      </c>
      <c r="R23" s="41">
        <v>857.77792989721286</v>
      </c>
      <c r="S23" s="41">
        <v>776.02703181091147</v>
      </c>
      <c r="T23" s="41">
        <v>740.99831990112079</v>
      </c>
      <c r="U23" s="41">
        <v>714.40337924959351</v>
      </c>
      <c r="V23" s="41">
        <v>733.33472971480353</v>
      </c>
      <c r="W23" s="41">
        <v>706.11420415463249</v>
      </c>
      <c r="X23" s="41">
        <v>683.00547301314509</v>
      </c>
      <c r="Y23" s="41">
        <v>642.14794566399041</v>
      </c>
      <c r="Z23" s="41">
        <v>445.92157387487691</v>
      </c>
      <c r="AA23" s="41">
        <v>328.66228346069892</v>
      </c>
      <c r="AB23" s="41">
        <v>433.16996958666653</v>
      </c>
      <c r="AC23" s="41">
        <v>557.79541150924661</v>
      </c>
      <c r="AD23" s="41">
        <v>544.71994822623765</v>
      </c>
      <c r="AE23" s="38" t="s">
        <v>175</v>
      </c>
      <c r="AF23" s="84">
        <f t="shared" si="0"/>
        <v>-14.76332332006789</v>
      </c>
      <c r="AG23"/>
      <c r="AH23" s="38" t="s">
        <v>175</v>
      </c>
      <c r="AI23" s="84">
        <f t="shared" si="1"/>
        <v>-54.976422248169776</v>
      </c>
      <c r="AJ23"/>
      <c r="AK23"/>
    </row>
    <row r="24" spans="1:37" x14ac:dyDescent="0.3">
      <c r="A24" s="40">
        <v>18</v>
      </c>
      <c r="B24" s="42" t="s">
        <v>168</v>
      </c>
      <c r="C24" s="41">
        <v>3191.9509872472695</v>
      </c>
      <c r="D24" s="41">
        <v>3001.4508196075594</v>
      </c>
      <c r="E24" s="41">
        <v>3106.6480344899878</v>
      </c>
      <c r="F24" s="41">
        <v>3111.5539030916402</v>
      </c>
      <c r="G24" s="41">
        <v>2865.2201541094328</v>
      </c>
      <c r="H24" s="41">
        <v>2819.4022997087918</v>
      </c>
      <c r="I24" s="41">
        <v>2170.3206685761261</v>
      </c>
      <c r="J24" s="41">
        <v>1822.6377625142118</v>
      </c>
      <c r="K24" s="41">
        <v>1688.2934845813886</v>
      </c>
      <c r="L24" s="41">
        <v>1565.8269869817493</v>
      </c>
      <c r="M24" s="41">
        <v>1402.8415286174936</v>
      </c>
      <c r="N24" s="41">
        <v>1257.5914840188639</v>
      </c>
      <c r="O24" s="41">
        <v>1142.0737851093611</v>
      </c>
      <c r="P24" s="41">
        <v>1004.1830665265732</v>
      </c>
      <c r="Q24" s="41">
        <v>950.28236002521896</v>
      </c>
      <c r="R24" s="41">
        <v>966.87322537861337</v>
      </c>
      <c r="S24" s="41">
        <v>884.26806229449539</v>
      </c>
      <c r="T24" s="41">
        <v>795.06274724634557</v>
      </c>
      <c r="U24" s="41">
        <v>758.51066714014439</v>
      </c>
      <c r="V24" s="41">
        <v>733.49211085898185</v>
      </c>
      <c r="W24" s="41">
        <v>676.73499990512607</v>
      </c>
      <c r="X24" s="41">
        <v>641.87918064369944</v>
      </c>
      <c r="Y24" s="41">
        <v>595.57433959422474</v>
      </c>
      <c r="Z24" s="41">
        <v>395.42735876281824</v>
      </c>
      <c r="AA24" s="41">
        <v>262.63928416551721</v>
      </c>
      <c r="AB24" s="41">
        <v>435.4301103124269</v>
      </c>
      <c r="AC24" s="41">
        <v>558.19241903947102</v>
      </c>
      <c r="AD24" s="41">
        <v>536.30142139619841</v>
      </c>
      <c r="AE24" s="42" t="s">
        <v>168</v>
      </c>
      <c r="AF24" s="84">
        <f t="shared" si="0"/>
        <v>-83.198319036261168</v>
      </c>
      <c r="AG24"/>
      <c r="AH24" s="42" t="s">
        <v>168</v>
      </c>
      <c r="AI24" s="84">
        <f t="shared" si="1"/>
        <v>-80.978187417539132</v>
      </c>
      <c r="AJ24"/>
      <c r="AK24"/>
    </row>
    <row r="25" spans="1:37" x14ac:dyDescent="0.3">
      <c r="A25" s="40">
        <v>19</v>
      </c>
      <c r="B25" s="38" t="s">
        <v>195</v>
      </c>
      <c r="C25" s="41">
        <v>685.80319213522034</v>
      </c>
      <c r="D25" s="41">
        <v>746.36586000008253</v>
      </c>
      <c r="E25" s="41">
        <v>917.47277421381261</v>
      </c>
      <c r="F25" s="41">
        <v>961.77252580262677</v>
      </c>
      <c r="G25" s="41">
        <v>902.45424546986783</v>
      </c>
      <c r="H25" s="41">
        <v>908.68208232268353</v>
      </c>
      <c r="I25" s="41">
        <v>727.97640770618943</v>
      </c>
      <c r="J25" s="41">
        <v>656.58696618735701</v>
      </c>
      <c r="K25" s="41">
        <v>667.0843142967376</v>
      </c>
      <c r="L25" s="41">
        <v>681.37209366147761</v>
      </c>
      <c r="M25" s="41">
        <v>697.41723371826174</v>
      </c>
      <c r="N25" s="41">
        <v>670.01810832690364</v>
      </c>
      <c r="O25" s="41">
        <v>685.53019438630645</v>
      </c>
      <c r="P25" s="41">
        <v>647.77472774583043</v>
      </c>
      <c r="Q25" s="41">
        <v>644.34355291568841</v>
      </c>
      <c r="R25" s="41">
        <v>691.69986248060161</v>
      </c>
      <c r="S25" s="41">
        <v>610.15061303692346</v>
      </c>
      <c r="T25" s="41">
        <v>570.9455251243678</v>
      </c>
      <c r="U25" s="41">
        <v>571.91296788477143</v>
      </c>
      <c r="V25" s="41">
        <v>565.44136998075089</v>
      </c>
      <c r="W25" s="41">
        <v>537.94948265856817</v>
      </c>
      <c r="X25" s="41">
        <v>540.5237941010156</v>
      </c>
      <c r="Y25" s="41">
        <v>519.15953949269908</v>
      </c>
      <c r="Z25" s="41">
        <v>365.64070095779982</v>
      </c>
      <c r="AA25" s="41">
        <v>283.74969965355302</v>
      </c>
      <c r="AB25" s="41">
        <v>369.29939859395557</v>
      </c>
      <c r="AC25" s="41">
        <v>465.2534459507167</v>
      </c>
      <c r="AD25" s="41">
        <v>438.06353544911923</v>
      </c>
      <c r="AE25" s="38" t="s">
        <v>195</v>
      </c>
      <c r="AF25" s="84">
        <f t="shared" si="0"/>
        <v>-36.124016266937133</v>
      </c>
      <c r="AG25"/>
      <c r="AH25" s="38" t="s">
        <v>195</v>
      </c>
      <c r="AI25" s="84">
        <f t="shared" si="1"/>
        <v>-51.791331206907429</v>
      </c>
      <c r="AJ25"/>
      <c r="AK25"/>
    </row>
    <row r="26" spans="1:37" x14ac:dyDescent="0.3">
      <c r="A26" s="40">
        <v>20</v>
      </c>
      <c r="B26" s="38" t="s">
        <v>177</v>
      </c>
      <c r="C26" s="41">
        <v>811.95954093981356</v>
      </c>
      <c r="D26" s="41">
        <v>929.12111012182709</v>
      </c>
      <c r="E26" s="41">
        <v>1220.8733027656531</v>
      </c>
      <c r="F26" s="41">
        <v>1390.1004646412928</v>
      </c>
      <c r="G26" s="41">
        <v>1406.3810214223849</v>
      </c>
      <c r="H26" s="41">
        <v>1483.9462185436573</v>
      </c>
      <c r="I26" s="41">
        <v>1285.8745380677203</v>
      </c>
      <c r="J26" s="41">
        <v>1202.8062913994358</v>
      </c>
      <c r="K26" s="41">
        <v>1203.9735829755539</v>
      </c>
      <c r="L26" s="41">
        <v>1209.5797349686127</v>
      </c>
      <c r="M26" s="41">
        <v>1200.9582962197098</v>
      </c>
      <c r="N26" s="41">
        <v>1109.8071748257771</v>
      </c>
      <c r="O26" s="41">
        <v>1066.867922610008</v>
      </c>
      <c r="P26" s="41">
        <v>993.89125468128793</v>
      </c>
      <c r="Q26" s="41">
        <v>969.00401543478949</v>
      </c>
      <c r="R26" s="41">
        <v>951.03393576501753</v>
      </c>
      <c r="S26" s="41">
        <v>842.44160699084091</v>
      </c>
      <c r="T26" s="41">
        <v>778.27854464546135</v>
      </c>
      <c r="U26" s="41">
        <v>792.81601707647314</v>
      </c>
      <c r="V26" s="41">
        <v>748.95148001769087</v>
      </c>
      <c r="W26" s="41">
        <v>706.02363012096873</v>
      </c>
      <c r="X26" s="41">
        <v>691.34330131621994</v>
      </c>
      <c r="Y26" s="41">
        <v>660.75014516251986</v>
      </c>
      <c r="Z26" s="41">
        <v>464.01420741647428</v>
      </c>
      <c r="AA26" s="41">
        <v>353.48958349212825</v>
      </c>
      <c r="AB26" s="41">
        <v>481.7097740093472</v>
      </c>
      <c r="AC26" s="41">
        <v>650.99680333564311</v>
      </c>
      <c r="AD26" s="41">
        <v>596.47125181764591</v>
      </c>
      <c r="AE26" s="38" t="s">
        <v>177</v>
      </c>
      <c r="AF26" s="84">
        <f t="shared" si="0"/>
        <v>-26.539288998654765</v>
      </c>
      <c r="AG26"/>
      <c r="AH26" s="38" t="s">
        <v>177</v>
      </c>
      <c r="AI26" s="84">
        <f t="shared" si="1"/>
        <v>-59.805062719656924</v>
      </c>
      <c r="AJ26"/>
      <c r="AK26"/>
    </row>
    <row r="27" spans="1:37" x14ac:dyDescent="0.3">
      <c r="A27" s="40">
        <v>21</v>
      </c>
      <c r="B27" s="38" t="s">
        <v>192</v>
      </c>
      <c r="C27" s="41">
        <v>924.96896776843414</v>
      </c>
      <c r="D27" s="41">
        <v>1065.9232909093726</v>
      </c>
      <c r="E27" s="41">
        <v>1231.0679872454946</v>
      </c>
      <c r="F27" s="41">
        <v>1293.552910347034</v>
      </c>
      <c r="G27" s="41">
        <v>1310.6868338411036</v>
      </c>
      <c r="H27" s="41">
        <v>1343.605723931669</v>
      </c>
      <c r="I27" s="41">
        <v>1168.7009794866169</v>
      </c>
      <c r="J27" s="41">
        <v>1123.5130632243493</v>
      </c>
      <c r="K27" s="41">
        <v>1112.4306256909488</v>
      </c>
      <c r="L27" s="41">
        <v>1098.4503007306228</v>
      </c>
      <c r="M27" s="41">
        <v>1133.1587194171675</v>
      </c>
      <c r="N27" s="41">
        <v>1067.2392567678021</v>
      </c>
      <c r="O27" s="41">
        <v>1080.6920334415233</v>
      </c>
      <c r="P27" s="41">
        <v>986.33209942880274</v>
      </c>
      <c r="Q27" s="41">
        <v>965.87604984990992</v>
      </c>
      <c r="R27" s="41">
        <v>957.38222290726537</v>
      </c>
      <c r="S27" s="41">
        <v>848.12795181075649</v>
      </c>
      <c r="T27" s="41">
        <v>815.95441047485633</v>
      </c>
      <c r="U27" s="41">
        <v>819.31132465146163</v>
      </c>
      <c r="V27" s="41">
        <v>797.92109964449571</v>
      </c>
      <c r="W27" s="41">
        <v>767.35594847967491</v>
      </c>
      <c r="X27" s="41">
        <v>762.11573661288503</v>
      </c>
      <c r="Y27" s="41">
        <v>728.72147480704245</v>
      </c>
      <c r="Z27" s="41">
        <v>515.7600201723252</v>
      </c>
      <c r="AA27" s="41">
        <v>385.33218731634958</v>
      </c>
      <c r="AB27" s="41">
        <v>556.22183759194616</v>
      </c>
      <c r="AC27" s="41">
        <v>717.39316951253249</v>
      </c>
      <c r="AD27" s="41">
        <v>675.44445274575844</v>
      </c>
      <c r="AE27" s="38" t="s">
        <v>192</v>
      </c>
      <c r="AF27" s="84">
        <f t="shared" si="0"/>
        <v>-26.976528263934597</v>
      </c>
      <c r="AG27"/>
      <c r="AH27" s="38" t="s">
        <v>192</v>
      </c>
      <c r="AI27" s="84">
        <f t="shared" si="1"/>
        <v>-49.72896879530493</v>
      </c>
      <c r="AJ27"/>
      <c r="AK27"/>
    </row>
    <row r="28" spans="1:37" x14ac:dyDescent="0.3">
      <c r="A28" s="40">
        <v>22</v>
      </c>
      <c r="B28" s="38" t="s">
        <v>169</v>
      </c>
      <c r="C28" s="41">
        <v>651.55913249685705</v>
      </c>
      <c r="D28" s="41">
        <v>722.25890855643149</v>
      </c>
      <c r="E28" s="41">
        <v>820.58767182480358</v>
      </c>
      <c r="F28" s="41">
        <v>904.3480935058692</v>
      </c>
      <c r="G28" s="41">
        <v>915.03748647686302</v>
      </c>
      <c r="H28" s="41">
        <v>955.3535877719022</v>
      </c>
      <c r="I28" s="41">
        <v>849.15473932064651</v>
      </c>
      <c r="J28" s="41">
        <v>815.3126862427614</v>
      </c>
      <c r="K28" s="41">
        <v>836.01655596336445</v>
      </c>
      <c r="L28" s="41">
        <v>814.10470013759823</v>
      </c>
      <c r="M28" s="41">
        <v>794.89225726157542</v>
      </c>
      <c r="N28" s="41">
        <v>750.56993663751666</v>
      </c>
      <c r="O28" s="41">
        <v>741.55024886707099</v>
      </c>
      <c r="P28" s="41">
        <v>663.83022031549365</v>
      </c>
      <c r="Q28" s="41">
        <v>636.09050129277159</v>
      </c>
      <c r="R28" s="41">
        <v>622.05589725404718</v>
      </c>
      <c r="S28" s="41">
        <v>547.17707556488074</v>
      </c>
      <c r="T28" s="41">
        <v>519.11283194556893</v>
      </c>
      <c r="U28" s="41">
        <v>500.28649562276814</v>
      </c>
      <c r="V28" s="41">
        <v>482.29400231576898</v>
      </c>
      <c r="W28" s="41">
        <v>446.50961014351259</v>
      </c>
      <c r="X28" s="41">
        <v>440.97043987774708</v>
      </c>
      <c r="Y28" s="41">
        <v>419.96954659697963</v>
      </c>
      <c r="Z28" s="41">
        <v>284.60548714241304</v>
      </c>
      <c r="AA28" s="41">
        <v>213.63831793969104</v>
      </c>
      <c r="AB28" s="41">
        <v>291.56059557370128</v>
      </c>
      <c r="AC28" s="41">
        <v>367.90501885200251</v>
      </c>
      <c r="AD28" s="41">
        <v>339.02253560530397</v>
      </c>
      <c r="AE28" s="38" t="s">
        <v>169</v>
      </c>
      <c r="AF28" s="84">
        <f t="shared" si="0"/>
        <v>-47.967495397366818</v>
      </c>
      <c r="AG28"/>
      <c r="AH28" s="38" t="s">
        <v>169</v>
      </c>
      <c r="AI28" s="84">
        <f t="shared" si="1"/>
        <v>-64.513396930242322</v>
      </c>
      <c r="AJ28"/>
      <c r="AK28"/>
    </row>
    <row r="29" spans="1:37" x14ac:dyDescent="0.3">
      <c r="A29" s="40">
        <v>23</v>
      </c>
      <c r="B29" s="38" t="s">
        <v>196</v>
      </c>
      <c r="C29" s="41">
        <v>730.14050845310248</v>
      </c>
      <c r="D29" s="41">
        <v>813.66913642649638</v>
      </c>
      <c r="E29" s="41">
        <v>953.47964805456979</v>
      </c>
      <c r="F29" s="41">
        <v>1018.0997834914731</v>
      </c>
      <c r="G29" s="41">
        <v>1040.2502827154344</v>
      </c>
      <c r="H29" s="41">
        <v>1088.6530635855515</v>
      </c>
      <c r="I29" s="41">
        <v>964.14603319817775</v>
      </c>
      <c r="J29" s="41">
        <v>937.06948419253274</v>
      </c>
      <c r="K29" s="41">
        <v>944.53054848539875</v>
      </c>
      <c r="L29" s="41">
        <v>913.18980148278945</v>
      </c>
      <c r="M29" s="41">
        <v>904.44211896888464</v>
      </c>
      <c r="N29" s="41">
        <v>894.18084171920032</v>
      </c>
      <c r="O29" s="41">
        <v>889.10858882796174</v>
      </c>
      <c r="P29" s="41">
        <v>792.82940313426423</v>
      </c>
      <c r="Q29" s="41">
        <v>781.6377352305268</v>
      </c>
      <c r="R29" s="41">
        <v>771.8556896386292</v>
      </c>
      <c r="S29" s="41">
        <v>702.04067105340312</v>
      </c>
      <c r="T29" s="41">
        <v>671.86384070388181</v>
      </c>
      <c r="U29" s="41">
        <v>656.90730190341128</v>
      </c>
      <c r="V29" s="41">
        <v>662.5686331819328</v>
      </c>
      <c r="W29" s="41">
        <v>639.95105643884119</v>
      </c>
      <c r="X29" s="41">
        <v>623.51893754990954</v>
      </c>
      <c r="Y29" s="41">
        <v>603.40241749843506</v>
      </c>
      <c r="Z29" s="41">
        <v>439.71294250813008</v>
      </c>
      <c r="AA29" s="41">
        <v>339.61811206418309</v>
      </c>
      <c r="AB29" s="41">
        <v>433.19995238028019</v>
      </c>
      <c r="AC29" s="41">
        <v>551.8082386405033</v>
      </c>
      <c r="AD29" s="41">
        <v>515.84052748130614</v>
      </c>
      <c r="AE29" s="38" t="s">
        <v>196</v>
      </c>
      <c r="AF29" s="84">
        <f t="shared" si="0"/>
        <v>-29.350512468595763</v>
      </c>
      <c r="AG29"/>
      <c r="AH29" s="38" t="s">
        <v>196</v>
      </c>
      <c r="AI29" s="84">
        <f t="shared" si="1"/>
        <v>-52.616628314777259</v>
      </c>
      <c r="AJ29"/>
      <c r="AK29"/>
    </row>
    <row r="30" spans="1:37" x14ac:dyDescent="0.3">
      <c r="A30" s="40">
        <v>24</v>
      </c>
      <c r="B30" s="38" t="s">
        <v>205</v>
      </c>
      <c r="C30" s="41">
        <v>117.52058190791642</v>
      </c>
      <c r="D30" s="41">
        <v>261.98070871329571</v>
      </c>
      <c r="E30" s="41">
        <v>321.33393004081495</v>
      </c>
      <c r="F30" s="41">
        <v>370.37800417388598</v>
      </c>
      <c r="G30" s="41">
        <v>353.63809805737861</v>
      </c>
      <c r="H30" s="41">
        <v>347.80565810736312</v>
      </c>
      <c r="I30" s="41">
        <v>295.7104863856531</v>
      </c>
      <c r="J30" s="41">
        <v>269.27789907811837</v>
      </c>
      <c r="K30" s="41">
        <v>276.8022273359212</v>
      </c>
      <c r="L30" s="41">
        <v>269.04035986515464</v>
      </c>
      <c r="M30" s="41">
        <v>273.24806110296248</v>
      </c>
      <c r="N30" s="41">
        <v>258.22790838622592</v>
      </c>
      <c r="O30" s="41">
        <v>258.88471329723109</v>
      </c>
      <c r="P30" s="41">
        <v>228.58541866707907</v>
      </c>
      <c r="Q30" s="41">
        <v>216.46809280828634</v>
      </c>
      <c r="R30" s="41">
        <v>204.48286906332197</v>
      </c>
      <c r="S30" s="41">
        <v>166.25542060374153</v>
      </c>
      <c r="T30" s="41">
        <v>150.50584159980281</v>
      </c>
      <c r="U30" s="41">
        <v>152.84050715595237</v>
      </c>
      <c r="V30" s="41">
        <v>164.78482475633055</v>
      </c>
      <c r="W30" s="41">
        <v>160.9674354350617</v>
      </c>
      <c r="X30" s="41">
        <v>169.34968534887278</v>
      </c>
      <c r="Y30" s="41">
        <v>182.06561462253558</v>
      </c>
      <c r="Z30" s="41">
        <v>131.73280441576924</v>
      </c>
      <c r="AA30" s="41">
        <v>87.084684268001823</v>
      </c>
      <c r="AB30" s="41">
        <v>123.90275084153457</v>
      </c>
      <c r="AC30" s="41">
        <v>157.82248434248362</v>
      </c>
      <c r="AD30" s="41">
        <v>148.09164769853314</v>
      </c>
      <c r="AE30" s="38" t="s">
        <v>205</v>
      </c>
      <c r="AF30" s="84">
        <f t="shared" si="0"/>
        <v>26.013371695666688</v>
      </c>
      <c r="AG30"/>
      <c r="AH30" s="38" t="s">
        <v>205</v>
      </c>
      <c r="AI30" s="84">
        <f t="shared" si="1"/>
        <v>-57.421150505602427</v>
      </c>
      <c r="AJ30"/>
      <c r="AK30"/>
    </row>
    <row r="31" spans="1:37" x14ac:dyDescent="0.3">
      <c r="A31" s="40">
        <v>25</v>
      </c>
      <c r="B31" s="42" t="s">
        <v>178</v>
      </c>
      <c r="C31" s="41">
        <v>477.82644470238955</v>
      </c>
      <c r="D31" s="41">
        <v>592.64924257488417</v>
      </c>
      <c r="E31" s="41">
        <v>721.04613963101508</v>
      </c>
      <c r="F31" s="41">
        <v>765.78025661376455</v>
      </c>
      <c r="G31" s="41">
        <v>814.60664128092458</v>
      </c>
      <c r="H31" s="41">
        <v>797.84533869470135</v>
      </c>
      <c r="I31" s="41">
        <v>653.70812341139288</v>
      </c>
      <c r="J31" s="41">
        <v>599.18077330459721</v>
      </c>
      <c r="K31" s="41">
        <v>596.26133707962867</v>
      </c>
      <c r="L31" s="41">
        <v>562.32606012903693</v>
      </c>
      <c r="M31" s="41">
        <v>541.21142433547016</v>
      </c>
      <c r="N31" s="41">
        <v>490.60363836312376</v>
      </c>
      <c r="O31" s="41">
        <v>475.83949829718915</v>
      </c>
      <c r="P31" s="41">
        <v>424.9514703605513</v>
      </c>
      <c r="Q31" s="41">
        <v>413.35809177858664</v>
      </c>
      <c r="R31" s="41">
        <v>390.87858117183799</v>
      </c>
      <c r="S31" s="41">
        <v>334.70381127110807</v>
      </c>
      <c r="T31" s="41">
        <v>334.63022754078895</v>
      </c>
      <c r="U31" s="41">
        <v>356.76663025236002</v>
      </c>
      <c r="V31" s="41">
        <v>336.41678733545291</v>
      </c>
      <c r="W31" s="41">
        <v>315.47303820152433</v>
      </c>
      <c r="X31" s="41">
        <v>302.20289289195688</v>
      </c>
      <c r="Y31" s="41">
        <v>301.25672149567959</v>
      </c>
      <c r="Z31" s="41">
        <v>217.1439992385354</v>
      </c>
      <c r="AA31" s="41">
        <v>162.23633035783303</v>
      </c>
      <c r="AB31" s="41">
        <v>221.07412984161195</v>
      </c>
      <c r="AC31" s="41">
        <v>283.78138091890975</v>
      </c>
      <c r="AD31" s="41">
        <v>268.84703675295623</v>
      </c>
      <c r="AE31" s="42" t="s">
        <v>178</v>
      </c>
      <c r="AF31" s="84">
        <f t="shared" si="0"/>
        <v>-43.735421148487191</v>
      </c>
      <c r="AG31"/>
      <c r="AH31" s="42" t="s">
        <v>178</v>
      </c>
      <c r="AI31" s="84">
        <f t="shared" si="1"/>
        <v>-66.303364359714379</v>
      </c>
      <c r="AJ31"/>
      <c r="AK31"/>
    </row>
    <row r="32" spans="1:37" x14ac:dyDescent="0.3">
      <c r="A32" s="40">
        <v>26</v>
      </c>
      <c r="B32" s="38" t="s">
        <v>189</v>
      </c>
      <c r="C32" s="41">
        <v>383.51029658615346</v>
      </c>
      <c r="D32" s="41">
        <v>432.22449906071205</v>
      </c>
      <c r="E32" s="41">
        <v>469.86374982686777</v>
      </c>
      <c r="F32" s="41">
        <v>497.00045431019402</v>
      </c>
      <c r="G32" s="41">
        <v>505.2812442437326</v>
      </c>
      <c r="H32" s="41">
        <v>525.62277536348768</v>
      </c>
      <c r="I32" s="41">
        <v>430.00791856776641</v>
      </c>
      <c r="J32" s="41">
        <v>390.42754292362872</v>
      </c>
      <c r="K32" s="41">
        <v>391.76487406793564</v>
      </c>
      <c r="L32" s="41">
        <v>388.71539094516487</v>
      </c>
      <c r="M32" s="41">
        <v>382.52383034937242</v>
      </c>
      <c r="N32" s="41">
        <v>372.56885463356036</v>
      </c>
      <c r="O32" s="41">
        <v>358.74304789352385</v>
      </c>
      <c r="P32" s="41">
        <v>327.27231921515232</v>
      </c>
      <c r="Q32" s="41">
        <v>315.38011770609245</v>
      </c>
      <c r="R32" s="41">
        <v>327.86077192167056</v>
      </c>
      <c r="S32" s="41">
        <v>284.55662019725821</v>
      </c>
      <c r="T32" s="41">
        <v>271.8431106942117</v>
      </c>
      <c r="U32" s="41">
        <v>279.83485995732838</v>
      </c>
      <c r="V32" s="41">
        <v>275.11530251088385</v>
      </c>
      <c r="W32" s="41">
        <v>257.31661639619296</v>
      </c>
      <c r="X32" s="41">
        <v>222.90683584972803</v>
      </c>
      <c r="Y32" s="41">
        <v>205.03525963994582</v>
      </c>
      <c r="Z32" s="41">
        <v>140.12303160523228</v>
      </c>
      <c r="AA32" s="41">
        <v>109.6251136724044</v>
      </c>
      <c r="AB32" s="41">
        <v>157.08658602790246</v>
      </c>
      <c r="AC32" s="41">
        <v>197.82590277586161</v>
      </c>
      <c r="AD32" s="41">
        <v>177.93036502447569</v>
      </c>
      <c r="AE32" s="38" t="s">
        <v>189</v>
      </c>
      <c r="AF32" s="84">
        <f t="shared" si="0"/>
        <v>-53.604801068358121</v>
      </c>
      <c r="AG32"/>
      <c r="AH32" s="38" t="s">
        <v>189</v>
      </c>
      <c r="AI32" s="84">
        <f t="shared" si="1"/>
        <v>-66.148657675377507</v>
      </c>
      <c r="AJ32"/>
      <c r="AK32"/>
    </row>
    <row r="33" spans="1:37" x14ac:dyDescent="0.3">
      <c r="A33" s="40">
        <v>27</v>
      </c>
      <c r="B33" s="38" t="s">
        <v>172</v>
      </c>
      <c r="C33" s="41">
        <v>602.48582652633206</v>
      </c>
      <c r="D33" s="41">
        <v>670.05784614969036</v>
      </c>
      <c r="E33" s="41">
        <v>732.42904909420827</v>
      </c>
      <c r="F33" s="41">
        <v>722.65294652309501</v>
      </c>
      <c r="G33" s="41">
        <v>708.07482158977052</v>
      </c>
      <c r="H33" s="41">
        <v>705.73997467877371</v>
      </c>
      <c r="I33" s="41">
        <v>645.77658629470989</v>
      </c>
      <c r="J33" s="41">
        <v>623.72718720166131</v>
      </c>
      <c r="K33" s="41">
        <v>633.17122379834393</v>
      </c>
      <c r="L33" s="41">
        <v>624.70199321270411</v>
      </c>
      <c r="M33" s="41">
        <v>613.55912239418308</v>
      </c>
      <c r="N33" s="41">
        <v>580.1137845485656</v>
      </c>
      <c r="O33" s="41">
        <v>567.18216651777595</v>
      </c>
      <c r="P33" s="41">
        <v>517.79377484185954</v>
      </c>
      <c r="Q33" s="41">
        <v>496.28877955246861</v>
      </c>
      <c r="R33" s="41">
        <v>481.37497019804601</v>
      </c>
      <c r="S33" s="41">
        <v>428.69800514775653</v>
      </c>
      <c r="T33" s="41">
        <v>418.29808876135473</v>
      </c>
      <c r="U33" s="41">
        <v>404.73945445646433</v>
      </c>
      <c r="V33" s="41">
        <v>405.3424924472958</v>
      </c>
      <c r="W33" s="41">
        <v>387.66210138163422</v>
      </c>
      <c r="X33" s="41">
        <v>376.2381103777675</v>
      </c>
      <c r="Y33" s="41">
        <v>359.51657135590398</v>
      </c>
      <c r="Z33" s="41">
        <v>245.40896989080429</v>
      </c>
      <c r="AA33" s="41">
        <v>184.88436686230287</v>
      </c>
      <c r="AB33" s="41">
        <v>253.3818211661378</v>
      </c>
      <c r="AC33" s="41">
        <v>337.03260293916583</v>
      </c>
      <c r="AD33" s="41">
        <v>333.98267662716427</v>
      </c>
      <c r="AE33" s="38" t="s">
        <v>172</v>
      </c>
      <c r="AF33" s="84">
        <f t="shared" si="0"/>
        <v>-44.565886544956371</v>
      </c>
      <c r="AG33"/>
      <c r="AH33" s="38" t="s">
        <v>172</v>
      </c>
      <c r="AI33" s="84">
        <f t="shared" si="1"/>
        <v>-52.6762421557344</v>
      </c>
      <c r="AJ33"/>
      <c r="AK33"/>
    </row>
    <row r="34" spans="1:37" x14ac:dyDescent="0.3">
      <c r="A34" s="40">
        <v>28</v>
      </c>
      <c r="B34" s="38" t="s">
        <v>206</v>
      </c>
      <c r="C34" s="41">
        <v>872.61606098691391</v>
      </c>
      <c r="D34" s="41">
        <v>1018.4306654730747</v>
      </c>
      <c r="E34" s="41">
        <v>1185.2014416357445</v>
      </c>
      <c r="F34" s="41">
        <v>1235.7390584304533</v>
      </c>
      <c r="G34" s="41">
        <v>1252.1511558122072</v>
      </c>
      <c r="H34" s="41">
        <v>1279.887345424107</v>
      </c>
      <c r="I34" s="41">
        <v>1100.0320120055546</v>
      </c>
      <c r="J34" s="41">
        <v>1043.6800813095876</v>
      </c>
      <c r="K34" s="41">
        <v>1060.9463144716249</v>
      </c>
      <c r="L34" s="41">
        <v>1033.3961406584801</v>
      </c>
      <c r="M34" s="41">
        <v>1019.4065231376956</v>
      </c>
      <c r="N34" s="41">
        <v>986.38827334693417</v>
      </c>
      <c r="O34" s="41">
        <v>1018.8752930298813</v>
      </c>
      <c r="P34" s="41">
        <v>939.83856415424395</v>
      </c>
      <c r="Q34" s="41">
        <v>1000.7923362999709</v>
      </c>
      <c r="R34" s="41">
        <v>956.56949511506218</v>
      </c>
      <c r="S34" s="41">
        <v>800.49974687548649</v>
      </c>
      <c r="T34" s="41">
        <v>753.03659603546623</v>
      </c>
      <c r="U34" s="41">
        <v>748.31229126453877</v>
      </c>
      <c r="V34" s="41">
        <v>719.73983450128287</v>
      </c>
      <c r="W34" s="41">
        <v>691.51543282987905</v>
      </c>
      <c r="X34" s="41">
        <v>617.30137230769333</v>
      </c>
      <c r="Y34" s="41">
        <v>595.78082379857426</v>
      </c>
      <c r="Z34" s="41">
        <v>424.98904912387519</v>
      </c>
      <c r="AA34" s="41">
        <v>330.52337175526344</v>
      </c>
      <c r="AB34" s="41">
        <v>461.639981490948</v>
      </c>
      <c r="AC34" s="41">
        <v>602.61338260779485</v>
      </c>
      <c r="AD34" s="41">
        <v>567.38929604250927</v>
      </c>
      <c r="AE34" s="38" t="s">
        <v>206</v>
      </c>
      <c r="AF34" s="84">
        <f t="shared" si="0"/>
        <v>-34.978357446137117</v>
      </c>
      <c r="AG34"/>
      <c r="AH34" s="38" t="s">
        <v>206</v>
      </c>
      <c r="AI34" s="84">
        <f t="shared" si="1"/>
        <v>-55.668809597105785</v>
      </c>
      <c r="AJ34"/>
      <c r="AK34"/>
    </row>
    <row r="35" spans="1:37" x14ac:dyDescent="0.3">
      <c r="A35" s="40">
        <v>29</v>
      </c>
      <c r="B35" s="38" t="s">
        <v>186</v>
      </c>
      <c r="C35" s="41">
        <v>878.05486230882855</v>
      </c>
      <c r="D35" s="41">
        <v>992.22596648021113</v>
      </c>
      <c r="E35" s="41">
        <v>1112.9950955517068</v>
      </c>
      <c r="F35" s="41">
        <v>1170.0567240985306</v>
      </c>
      <c r="G35" s="41">
        <v>1202.8530061488923</v>
      </c>
      <c r="H35" s="41">
        <v>1248.3480617273819</v>
      </c>
      <c r="I35" s="41">
        <v>1093.1033828558946</v>
      </c>
      <c r="J35" s="41">
        <v>1054.4471658070045</v>
      </c>
      <c r="K35" s="41">
        <v>1017.3034534012753</v>
      </c>
      <c r="L35" s="41">
        <v>976.042291320809</v>
      </c>
      <c r="M35" s="41">
        <v>950.62636260654006</v>
      </c>
      <c r="N35" s="41">
        <v>905.04698227589336</v>
      </c>
      <c r="O35" s="41">
        <v>880.80434733110576</v>
      </c>
      <c r="P35" s="41">
        <v>823.93533339955638</v>
      </c>
      <c r="Q35" s="41">
        <v>772.73357599847145</v>
      </c>
      <c r="R35" s="41">
        <v>732.11168876823558</v>
      </c>
      <c r="S35" s="41">
        <v>660.43751265509047</v>
      </c>
      <c r="T35" s="41">
        <v>619.31823408640628</v>
      </c>
      <c r="U35" s="41">
        <v>594.95704139929069</v>
      </c>
      <c r="V35" s="41">
        <v>577.58568294580039</v>
      </c>
      <c r="W35" s="41">
        <v>534.41340999095974</v>
      </c>
      <c r="X35" s="41">
        <v>532.02240490038173</v>
      </c>
      <c r="Y35" s="41">
        <v>498.51905712150733</v>
      </c>
      <c r="Z35" s="41">
        <v>327.23510339143462</v>
      </c>
      <c r="AA35" s="41">
        <v>252.98825343952615</v>
      </c>
      <c r="AB35" s="41">
        <v>323.53651354678203</v>
      </c>
      <c r="AC35" s="41">
        <v>418.51631213147448</v>
      </c>
      <c r="AD35" s="41">
        <v>386.35632071017966</v>
      </c>
      <c r="AE35" s="38" t="s">
        <v>186</v>
      </c>
      <c r="AF35" s="84">
        <f t="shared" si="0"/>
        <v>-55.9986126955367</v>
      </c>
      <c r="AG35"/>
      <c r="AH35" s="38" t="s">
        <v>186</v>
      </c>
      <c r="AI35" s="84">
        <f t="shared" si="1"/>
        <v>-69.050593135414076</v>
      </c>
      <c r="AJ35"/>
      <c r="AK35"/>
    </row>
    <row r="36" spans="1:37" x14ac:dyDescent="0.3">
      <c r="A36" s="40">
        <v>30</v>
      </c>
      <c r="B36" s="38" t="s">
        <v>187</v>
      </c>
      <c r="C36" s="41">
        <v>505.36910178576204</v>
      </c>
      <c r="D36" s="41">
        <v>722.00546629695646</v>
      </c>
      <c r="E36" s="41">
        <v>885.3870706121246</v>
      </c>
      <c r="F36" s="41">
        <v>950.72310576806922</v>
      </c>
      <c r="G36" s="41">
        <v>980.21344042373187</v>
      </c>
      <c r="H36" s="41">
        <v>977.68971045367334</v>
      </c>
      <c r="I36" s="41">
        <v>848.09769709433556</v>
      </c>
      <c r="J36" s="41">
        <v>769.07131992019708</v>
      </c>
      <c r="K36" s="41">
        <v>724.92643778365141</v>
      </c>
      <c r="L36" s="41">
        <v>686.50641585962342</v>
      </c>
      <c r="M36" s="41">
        <v>678.84443470812994</v>
      </c>
      <c r="N36" s="41">
        <v>645.64257565207106</v>
      </c>
      <c r="O36" s="41">
        <v>651.63098810133613</v>
      </c>
      <c r="P36" s="41">
        <v>589.65502885561784</v>
      </c>
      <c r="Q36" s="41">
        <v>566.64426371882882</v>
      </c>
      <c r="R36" s="41">
        <v>549.00078521648413</v>
      </c>
      <c r="S36" s="41">
        <v>491.8043735578114</v>
      </c>
      <c r="T36" s="41">
        <v>467.00597564095915</v>
      </c>
      <c r="U36" s="41">
        <v>458.70470399150366</v>
      </c>
      <c r="V36" s="41">
        <v>465.09998526271613</v>
      </c>
      <c r="W36" s="41">
        <v>411.26979933971245</v>
      </c>
      <c r="X36" s="41">
        <v>393.71248991067222</v>
      </c>
      <c r="Y36" s="41">
        <v>368.575170064914</v>
      </c>
      <c r="Z36" s="41">
        <v>261.92610114182509</v>
      </c>
      <c r="AA36" s="41">
        <v>193.57352836456724</v>
      </c>
      <c r="AB36" s="41">
        <v>275.54650481056353</v>
      </c>
      <c r="AC36" s="41">
        <v>341.23481417623594</v>
      </c>
      <c r="AD36" s="41">
        <v>306.23860110007388</v>
      </c>
      <c r="AE36" s="38" t="s">
        <v>187</v>
      </c>
      <c r="AF36" s="84">
        <f t="shared" si="0"/>
        <v>-39.402982885586916</v>
      </c>
      <c r="AG36"/>
      <c r="AH36" s="38" t="s">
        <v>187</v>
      </c>
      <c r="AI36" s="84">
        <f t="shared" si="1"/>
        <v>-68.677321871581199</v>
      </c>
      <c r="AJ36"/>
      <c r="AK36"/>
    </row>
    <row r="37" spans="1:37" x14ac:dyDescent="0.3">
      <c r="A37" s="40">
        <v>31</v>
      </c>
      <c r="B37" s="38" t="s">
        <v>194</v>
      </c>
      <c r="C37" s="41">
        <v>264.12626758729374</v>
      </c>
      <c r="D37" s="41">
        <v>305.8681304159042</v>
      </c>
      <c r="E37" s="41">
        <v>377.51108473526818</v>
      </c>
      <c r="F37" s="41">
        <v>407.00542074131351</v>
      </c>
      <c r="G37" s="41">
        <v>407.72799315964488</v>
      </c>
      <c r="H37" s="41">
        <v>431.59390891088117</v>
      </c>
      <c r="I37" s="41">
        <v>379.19666590670903</v>
      </c>
      <c r="J37" s="41">
        <v>351.02193715185126</v>
      </c>
      <c r="K37" s="41">
        <v>357.70644809537492</v>
      </c>
      <c r="L37" s="41">
        <v>357.05557381685281</v>
      </c>
      <c r="M37" s="41">
        <v>362.78820909152489</v>
      </c>
      <c r="N37" s="41">
        <v>350.78816904308991</v>
      </c>
      <c r="O37" s="41">
        <v>353.30660566927622</v>
      </c>
      <c r="P37" s="41">
        <v>325.70751603846054</v>
      </c>
      <c r="Q37" s="41">
        <v>294.35897079473341</v>
      </c>
      <c r="R37" s="41">
        <v>284.16864392825943</v>
      </c>
      <c r="S37" s="41">
        <v>234.07008663134508</v>
      </c>
      <c r="T37" s="41">
        <v>230.5860505000918</v>
      </c>
      <c r="U37" s="41">
        <v>244.55471045611191</v>
      </c>
      <c r="V37" s="41">
        <v>238.88071292613489</v>
      </c>
      <c r="W37" s="41">
        <v>231.60885112025593</v>
      </c>
      <c r="X37" s="41">
        <v>227.16005774556211</v>
      </c>
      <c r="Y37" s="41">
        <v>221.79985280721161</v>
      </c>
      <c r="Z37" s="41">
        <v>155.35588225895677</v>
      </c>
      <c r="AA37" s="41">
        <v>115.0901511279878</v>
      </c>
      <c r="AB37" s="41">
        <v>152.13893743706328</v>
      </c>
      <c r="AC37" s="41">
        <v>199.424772533923</v>
      </c>
      <c r="AD37" s="41">
        <v>192.80387594994139</v>
      </c>
      <c r="AE37" s="38" t="s">
        <v>194</v>
      </c>
      <c r="AF37" s="84">
        <f t="shared" si="0"/>
        <v>-27.003142204998714</v>
      </c>
      <c r="AG37"/>
      <c r="AH37" s="38" t="s">
        <v>194</v>
      </c>
      <c r="AI37" s="84">
        <f t="shared" si="1"/>
        <v>-55.327479844078844</v>
      </c>
      <c r="AJ37"/>
      <c r="AK37"/>
    </row>
    <row r="38" spans="1:37" s="70" customFormat="1" ht="11.25" customHeight="1" x14ac:dyDescent="0.3">
      <c r="A38" s="40">
        <v>32</v>
      </c>
      <c r="B38" s="69" t="s">
        <v>218</v>
      </c>
      <c r="C38" s="41">
        <v>704.23325802134082</v>
      </c>
      <c r="D38" s="41">
        <v>803.40966496157171</v>
      </c>
      <c r="E38" s="41">
        <v>931.18960997403326</v>
      </c>
      <c r="F38" s="41">
        <v>995.89287920391166</v>
      </c>
      <c r="G38" s="41">
        <v>1011.0034222078475</v>
      </c>
      <c r="H38" s="41">
        <v>1049.1013968468017</v>
      </c>
      <c r="I38" s="41">
        <v>911.21369363893086</v>
      </c>
      <c r="J38" s="41">
        <v>858.29526850276261</v>
      </c>
      <c r="K38" s="41">
        <v>865.22648575989058</v>
      </c>
      <c r="L38" s="41">
        <v>849.77382599141845</v>
      </c>
      <c r="M38" s="41">
        <v>842.47600629647854</v>
      </c>
      <c r="N38" s="41">
        <v>811.78874240778384</v>
      </c>
      <c r="O38" s="41">
        <v>810.66421076321558</v>
      </c>
      <c r="P38" s="41">
        <v>739.77505628645838</v>
      </c>
      <c r="Q38" s="41">
        <v>720.82073829047192</v>
      </c>
      <c r="R38" s="41">
        <v>710.15574117906453</v>
      </c>
      <c r="S38" s="41">
        <v>629.32270306863211</v>
      </c>
      <c r="T38" s="41">
        <v>597.52482006001094</v>
      </c>
      <c r="U38" s="41">
        <v>593.13079411473836</v>
      </c>
      <c r="V38" s="41">
        <v>581.39144922796368</v>
      </c>
      <c r="W38" s="41">
        <v>550.71108448917471</v>
      </c>
      <c r="X38" s="41">
        <v>538.64532193415857</v>
      </c>
      <c r="Y38" s="41">
        <v>516.27969518657039</v>
      </c>
      <c r="Z38" s="41">
        <v>359.87110193368886</v>
      </c>
      <c r="AA38" s="41">
        <v>277.05133632764796</v>
      </c>
      <c r="AB38" s="41">
        <v>378.8763568029903</v>
      </c>
      <c r="AC38" s="41">
        <v>487.75024488983661</v>
      </c>
      <c r="AD38" s="41">
        <v>456.84899554292156</v>
      </c>
      <c r="AE38" s="69" t="s">
        <v>218</v>
      </c>
      <c r="AF38" s="84">
        <f t="shared" si="0"/>
        <v>-35.128170909378241</v>
      </c>
      <c r="AG38"/>
      <c r="AH38" s="69" t="s">
        <v>218</v>
      </c>
      <c r="AI38" s="84">
        <f t="shared" si="1"/>
        <v>-56.453304045153764</v>
      </c>
      <c r="AJ38"/>
      <c r="AK38"/>
    </row>
  </sheetData>
  <sheetProtection sheet="1" objects="1" scenarios="1"/>
  <sortState xmlns:xlrd2="http://schemas.microsoft.com/office/spreadsheetml/2017/richdata2" ref="B4:I25">
    <sortCondition ref="B4:B26"/>
  </sortState>
  <phoneticPr fontId="1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F47"/>
  <sheetViews>
    <sheetView showGridLines="0" showRowColHeaders="0" tabSelected="1" zoomScale="68" zoomScaleNormal="68" workbookViewId="0">
      <pane ySplit="1" topLeftCell="A2" activePane="bottomLeft" state="frozen"/>
      <selection pane="bottomLeft" activeCell="AI39" sqref="AI39"/>
    </sheetView>
  </sheetViews>
  <sheetFormatPr defaultColWidth="9.08984375" defaultRowHeight="13" x14ac:dyDescent="0.3"/>
  <cols>
    <col min="1" max="1" width="1.08984375" style="52" customWidth="1"/>
    <col min="2" max="2" width="7.08984375" style="51" customWidth="1"/>
    <col min="3" max="4" width="13.81640625" style="51" customWidth="1"/>
    <col min="5" max="5" width="9.08984375" style="51"/>
    <col min="6" max="6" width="11" style="51" customWidth="1"/>
    <col min="7" max="10" width="9.08984375" style="51"/>
    <col min="11" max="11" width="13.81640625" style="51" customWidth="1"/>
    <col min="12" max="12" width="10.81640625" style="51" customWidth="1"/>
    <col min="13" max="13" width="4.08984375" style="51" customWidth="1"/>
    <col min="14" max="14" width="6.1796875" style="51" customWidth="1"/>
    <col min="15" max="15" width="12.90625" style="51" customWidth="1"/>
    <col min="16" max="16" width="0.1796875" style="63" customWidth="1"/>
    <col min="17" max="17" width="7.54296875" style="63" customWidth="1"/>
    <col min="18" max="18" width="9.1796875" style="63" customWidth="1"/>
    <col min="19" max="20" width="9.08984375" style="51"/>
    <col min="21" max="21" width="10" style="51" bestFit="1" customWidth="1"/>
    <col min="22" max="24" width="9.08984375" style="51"/>
    <col min="25" max="25" width="9.6328125" style="51" bestFit="1" customWidth="1"/>
    <col min="26" max="28" width="4.1796875" style="61" customWidth="1"/>
    <col min="29" max="29" width="4.1796875" style="62" customWidth="1"/>
    <col min="30" max="30" width="2.1796875" style="51" customWidth="1"/>
    <col min="31" max="16384" width="9.08984375" style="51"/>
  </cols>
  <sheetData>
    <row r="1" spans="1:32" ht="47.25" customHeight="1" x14ac:dyDescent="0.5">
      <c r="B1" s="96" t="s">
        <v>255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R1" s="92" t="s">
        <v>254</v>
      </c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2" x14ac:dyDescent="0.3">
      <c r="B2" s="97" t="s">
        <v>251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Q2" s="67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</row>
    <row r="3" spans="1:32" ht="15.5" customHeight="1" x14ac:dyDescent="0.4">
      <c r="I3" s="85"/>
      <c r="J3" s="85"/>
      <c r="K3" s="85"/>
      <c r="L3" s="85"/>
      <c r="M3" s="85"/>
      <c r="N3" s="85"/>
      <c r="O3" s="85"/>
      <c r="Q3" s="67"/>
      <c r="R3" s="91" t="s">
        <v>258</v>
      </c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85"/>
      <c r="AE3" s="85"/>
      <c r="AF3" s="85"/>
    </row>
    <row r="4" spans="1:32" x14ac:dyDescent="0.3">
      <c r="B4" s="55"/>
      <c r="C4" s="55" t="s">
        <v>246</v>
      </c>
      <c r="E4" s="53">
        <v>16</v>
      </c>
      <c r="I4" s="85"/>
      <c r="J4" s="85"/>
      <c r="K4" s="85"/>
      <c r="L4" s="85"/>
      <c r="M4" s="85"/>
      <c r="N4" s="85"/>
      <c r="O4" s="85"/>
      <c r="Q4" s="67"/>
      <c r="R4" s="93" t="s">
        <v>259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85"/>
      <c r="AE4" s="85"/>
      <c r="AF4" s="85"/>
    </row>
    <row r="5" spans="1:32" x14ac:dyDescent="0.3">
      <c r="B5" s="55"/>
      <c r="C5" s="55"/>
      <c r="G5" s="54"/>
      <c r="H5" s="58"/>
      <c r="I5" s="85"/>
      <c r="J5" s="85"/>
      <c r="K5" s="85"/>
      <c r="L5" s="85"/>
      <c r="M5" s="85"/>
      <c r="N5" s="85"/>
      <c r="O5" s="85"/>
      <c r="Q5" s="67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85"/>
      <c r="AE5" s="85"/>
      <c r="AF5" s="85"/>
    </row>
    <row r="6" spans="1:32" x14ac:dyDescent="0.3">
      <c r="B6" s="55"/>
      <c r="C6" s="55" t="s">
        <v>247</v>
      </c>
      <c r="E6" s="53">
        <v>2</v>
      </c>
      <c r="I6" s="85"/>
      <c r="J6" s="85"/>
      <c r="K6" s="85"/>
      <c r="L6" s="85"/>
      <c r="M6" s="85"/>
      <c r="N6" s="85"/>
      <c r="O6" s="85"/>
      <c r="Q6" s="67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</row>
    <row r="7" spans="1:32" x14ac:dyDescent="0.3">
      <c r="B7" s="55"/>
      <c r="C7" s="55"/>
      <c r="I7" s="85"/>
      <c r="J7" s="85"/>
      <c r="K7" s="85"/>
      <c r="L7" s="85"/>
      <c r="M7" s="85"/>
      <c r="N7" s="85"/>
      <c r="O7" s="85"/>
      <c r="Q7" s="67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</row>
    <row r="8" spans="1:32" ht="13" customHeight="1" x14ac:dyDescent="0.3">
      <c r="B8" s="55"/>
      <c r="C8" s="55"/>
      <c r="E8" s="99" t="str">
        <f>CONCATENATE("EGM Losses per person, adjusted for inflation for ",C10," and ",D10)</f>
        <v>EGM Losses per person, adjusted for inflation for Maribyrnong and Bayside</v>
      </c>
      <c r="F8" s="99"/>
      <c r="G8" s="99"/>
      <c r="H8" s="99"/>
      <c r="I8" s="99"/>
      <c r="J8" s="99"/>
      <c r="K8" s="99"/>
      <c r="L8" s="99"/>
      <c r="M8" s="99"/>
      <c r="N8" s="99"/>
      <c r="O8" s="99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</row>
    <row r="9" spans="1:32" ht="13" customHeight="1" x14ac:dyDescent="0.3">
      <c r="C9" s="98" t="s">
        <v>241</v>
      </c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R9" s="73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</row>
    <row r="10" spans="1:32" ht="14" x14ac:dyDescent="0.3">
      <c r="C10" s="65" t="str">
        <f>INDEX(Data!B7:B38,E4)</f>
        <v>Maribyrnong</v>
      </c>
      <c r="D10" s="66" t="str">
        <f>INDEX(Data!B7:B38,E6)</f>
        <v>Bayside</v>
      </c>
      <c r="E10" s="55"/>
      <c r="F10" s="55"/>
      <c r="R10" s="73"/>
      <c r="S10" s="86"/>
      <c r="T10" s="86" t="s">
        <v>253</v>
      </c>
      <c r="U10" s="87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</row>
    <row r="11" spans="1:32" x14ac:dyDescent="0.3">
      <c r="A11" s="56">
        <v>1</v>
      </c>
      <c r="B11" s="57" t="s">
        <v>213</v>
      </c>
      <c r="C11" s="81">
        <f>VLOOKUP($E$4,Data!$A$7:$AD$38,2+Front!$A11)</f>
        <v>1464.8675893633515</v>
      </c>
      <c r="D11" s="82">
        <f>VLOOKUP($E$6,Data!$A$7:$AD$38,2+Front!$A11)</f>
        <v>409.43340554845162</v>
      </c>
      <c r="E11" s="68"/>
      <c r="F11" s="68"/>
      <c r="G11" s="63"/>
      <c r="H11" s="63"/>
      <c r="I11" s="63"/>
      <c r="J11" s="63"/>
      <c r="K11" s="63"/>
      <c r="S11" s="88" t="s">
        <v>168</v>
      </c>
      <c r="T11" s="89">
        <v>-80.978187417539132</v>
      </c>
      <c r="U11" s="87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</row>
    <row r="12" spans="1:32" x14ac:dyDescent="0.3">
      <c r="A12" s="56">
        <v>2</v>
      </c>
      <c r="B12" s="57" t="s">
        <v>214</v>
      </c>
      <c r="C12" s="81">
        <f>VLOOKUP($E$4,Data!$A$7:$AD$38,2+Front!$A12)</f>
        <v>1608.5994653301698</v>
      </c>
      <c r="D12" s="82">
        <f>VLOOKUP($E$6,Data!$A$7:$AD$38,2+Front!$A12)</f>
        <v>364.48240115531428</v>
      </c>
      <c r="E12" s="68"/>
      <c r="F12" s="68"/>
      <c r="G12" s="63"/>
      <c r="H12" s="63"/>
      <c r="I12" s="63"/>
      <c r="J12" s="63"/>
      <c r="K12" s="63"/>
      <c r="S12" s="88" t="s">
        <v>191</v>
      </c>
      <c r="T12" s="89">
        <v>-71.377090647012281</v>
      </c>
      <c r="U12" s="87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1:32" x14ac:dyDescent="0.3">
      <c r="A13" s="56">
        <v>3</v>
      </c>
      <c r="B13" s="57" t="s">
        <v>215</v>
      </c>
      <c r="C13" s="81">
        <f>VLOOKUP($E$4,Data!$A$7:$AD$38,2+Front!$A13)</f>
        <v>1763.763733290833</v>
      </c>
      <c r="D13" s="82">
        <f>VLOOKUP($E$6,Data!$A$7:$AD$38,2+Front!$A13)</f>
        <v>387.10389764912935</v>
      </c>
      <c r="E13" s="68"/>
      <c r="F13" s="68"/>
      <c r="G13" s="63"/>
      <c r="H13" s="63"/>
      <c r="I13" s="63"/>
      <c r="J13" s="63"/>
      <c r="K13" s="63"/>
      <c r="S13" s="88" t="s">
        <v>186</v>
      </c>
      <c r="T13" s="89">
        <v>-69.050593135414076</v>
      </c>
      <c r="U13" s="87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</row>
    <row r="14" spans="1:32" x14ac:dyDescent="0.3">
      <c r="A14" s="56">
        <v>4</v>
      </c>
      <c r="B14" s="57" t="s">
        <v>216</v>
      </c>
      <c r="C14" s="81">
        <f>VLOOKUP($E$4,Data!$A$7:$AD$38,2+Front!$A14)</f>
        <v>1806.2043943923225</v>
      </c>
      <c r="D14" s="82">
        <f>VLOOKUP($E$6,Data!$A$7:$AD$38,2+Front!$A14)</f>
        <v>400.64741385332701</v>
      </c>
      <c r="E14" s="68"/>
      <c r="F14" s="68"/>
      <c r="G14" s="63"/>
      <c r="H14" s="63"/>
      <c r="I14" s="63"/>
      <c r="J14" s="63"/>
      <c r="K14" s="63"/>
      <c r="S14" s="88" t="s">
        <v>187</v>
      </c>
      <c r="T14" s="89">
        <v>-68.677321871581199</v>
      </c>
      <c r="U14" s="87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</row>
    <row r="15" spans="1:32" x14ac:dyDescent="0.3">
      <c r="A15" s="56">
        <v>5</v>
      </c>
      <c r="B15" s="57" t="s">
        <v>207</v>
      </c>
      <c r="C15" s="81">
        <f>VLOOKUP($E$4,Data!$A$7:$AD$38,2+Front!$A15)</f>
        <v>1822.311812499845</v>
      </c>
      <c r="D15" s="82">
        <f>VLOOKUP($E$6,Data!$A$7:$AD$38,2+Front!$A15)</f>
        <v>406.3494932998268</v>
      </c>
      <c r="E15" s="68"/>
      <c r="F15" s="68"/>
      <c r="G15" s="63"/>
      <c r="H15" s="63"/>
      <c r="I15" s="63"/>
      <c r="J15" s="63"/>
      <c r="K15" s="63"/>
      <c r="S15" s="88" t="s">
        <v>178</v>
      </c>
      <c r="T15" s="89">
        <v>-66.303364359714379</v>
      </c>
      <c r="U15" s="87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</row>
    <row r="16" spans="1:32" x14ac:dyDescent="0.3">
      <c r="A16" s="56">
        <v>6</v>
      </c>
      <c r="B16" s="57" t="s">
        <v>208</v>
      </c>
      <c r="C16" s="81">
        <f>VLOOKUP($E$4,Data!$A$7:$AD$38,2+Front!$A16)</f>
        <v>1856.7795117556743</v>
      </c>
      <c r="D16" s="82">
        <f>VLOOKUP($E$6,Data!$A$7:$AD$38,2+Front!$A16)</f>
        <v>414.815819682457</v>
      </c>
      <c r="E16" s="68"/>
      <c r="F16" s="68"/>
      <c r="G16" s="63"/>
      <c r="H16" s="63"/>
      <c r="I16" s="63"/>
      <c r="J16" s="63"/>
      <c r="K16" s="63"/>
      <c r="S16" s="88" t="s">
        <v>189</v>
      </c>
      <c r="T16" s="89">
        <v>-66.148657675377507</v>
      </c>
      <c r="U16" s="87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</row>
    <row r="17" spans="1:32" x14ac:dyDescent="0.3">
      <c r="A17" s="56">
        <v>7</v>
      </c>
      <c r="B17" s="57" t="s">
        <v>204</v>
      </c>
      <c r="C17" s="81">
        <f>VLOOKUP($E$4,Data!$A$7:$AD$38,2+Front!$A17)</f>
        <v>1631.5805119277888</v>
      </c>
      <c r="D17" s="82">
        <f>VLOOKUP($E$6,Data!$A$7:$AD$38,2+Front!$A17)</f>
        <v>337.86515054137311</v>
      </c>
      <c r="E17" s="68"/>
      <c r="F17" s="68"/>
      <c r="G17" s="63"/>
      <c r="H17" s="63"/>
      <c r="I17" s="63"/>
      <c r="J17" s="63"/>
      <c r="K17" s="63"/>
      <c r="S17" s="88" t="s">
        <v>169</v>
      </c>
      <c r="T17" s="89">
        <v>-64.513396930242322</v>
      </c>
      <c r="U17" s="87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</row>
    <row r="18" spans="1:32" x14ac:dyDescent="0.3">
      <c r="A18" s="56">
        <v>8</v>
      </c>
      <c r="B18" s="57" t="s">
        <v>203</v>
      </c>
      <c r="C18" s="81">
        <f>VLOOKUP($E$4,Data!$A$7:$AD$38,2+Front!$A18)</f>
        <v>1527.5388311352774</v>
      </c>
      <c r="D18" s="82">
        <f>VLOOKUP($E$6,Data!$A$7:$AD$38,2+Front!$A18)</f>
        <v>303.50358760781552</v>
      </c>
      <c r="E18" s="68"/>
      <c r="F18" s="68"/>
      <c r="G18" s="63"/>
      <c r="H18" s="63"/>
      <c r="I18" s="63"/>
      <c r="J18" s="63"/>
      <c r="K18" s="63"/>
      <c r="S18" s="88" t="s">
        <v>190</v>
      </c>
      <c r="T18" s="89">
        <v>-61.594572092753161</v>
      </c>
      <c r="U18" s="87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</row>
    <row r="19" spans="1:32" x14ac:dyDescent="0.3">
      <c r="A19" s="56">
        <v>9</v>
      </c>
      <c r="B19" s="57" t="s">
        <v>202</v>
      </c>
      <c r="C19" s="81">
        <f>VLOOKUP($E$4,Data!$A$7:$AD$38,2+Front!$A19)</f>
        <v>1524.0620758465157</v>
      </c>
      <c r="D19" s="82">
        <f>VLOOKUP($E$6,Data!$A$7:$AD$38,2+Front!$A19)</f>
        <v>283.2167944315114</v>
      </c>
      <c r="E19" s="68"/>
      <c r="F19" s="68"/>
      <c r="G19" s="63"/>
      <c r="H19" s="63"/>
      <c r="I19" s="63"/>
      <c r="J19" s="63"/>
      <c r="K19" s="63"/>
      <c r="S19" s="90" t="s">
        <v>188</v>
      </c>
      <c r="T19" s="89">
        <v>-61.11486447245138</v>
      </c>
      <c r="U19" s="87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</row>
    <row r="20" spans="1:32" x14ac:dyDescent="0.3">
      <c r="A20" s="56">
        <v>10</v>
      </c>
      <c r="B20" s="57" t="s">
        <v>201</v>
      </c>
      <c r="C20" s="81">
        <f>VLOOKUP($E$4,Data!$A$7:$AD$38,2+Front!$A20)</f>
        <v>1437.8002210161808</v>
      </c>
      <c r="D20" s="82">
        <f>VLOOKUP($E$6,Data!$A$7:$AD$38,2+Front!$A20)</f>
        <v>288.4089254134625</v>
      </c>
      <c r="E20" s="68"/>
      <c r="F20" s="68"/>
      <c r="G20" s="63"/>
      <c r="H20" s="63"/>
      <c r="I20" s="63"/>
      <c r="J20" s="63"/>
      <c r="K20" s="63"/>
      <c r="S20" s="88" t="s">
        <v>177</v>
      </c>
      <c r="T20" s="89">
        <v>-59.805062719656924</v>
      </c>
      <c r="U20" s="87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</row>
    <row r="21" spans="1:32" x14ac:dyDescent="0.3">
      <c r="A21" s="56">
        <v>11</v>
      </c>
      <c r="B21" s="57" t="s">
        <v>200</v>
      </c>
      <c r="C21" s="81">
        <f>VLOOKUP($E$4,Data!$A$7:$AD$38,2+Front!$A21)</f>
        <v>1414.7778697109645</v>
      </c>
      <c r="D21" s="82">
        <f>VLOOKUP($E$6,Data!$A$7:$AD$38,2+Front!$A21)</f>
        <v>290.50314356857007</v>
      </c>
      <c r="E21" s="68"/>
      <c r="F21" s="68"/>
      <c r="G21" s="63"/>
      <c r="H21" s="63"/>
      <c r="I21" s="63"/>
      <c r="J21" s="63"/>
      <c r="K21" s="63"/>
      <c r="S21" s="88" t="s">
        <v>170</v>
      </c>
      <c r="T21" s="89">
        <v>-59.371618239470827</v>
      </c>
      <c r="U21" s="87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</row>
    <row r="22" spans="1:32" x14ac:dyDescent="0.3">
      <c r="A22" s="56">
        <v>12</v>
      </c>
      <c r="B22" s="57" t="s">
        <v>199</v>
      </c>
      <c r="C22" s="81">
        <f>VLOOKUP($E$4,Data!$A$7:$AD$38,2+Front!$A22)</f>
        <v>1282.2593447927372</v>
      </c>
      <c r="D22" s="82">
        <f>VLOOKUP($E$6,Data!$A$7:$AD$38,2+Front!$A22)</f>
        <v>301.10857147950003</v>
      </c>
      <c r="E22" s="68"/>
      <c r="F22" s="68"/>
      <c r="G22" s="63"/>
      <c r="H22" s="63"/>
      <c r="I22" s="63"/>
      <c r="J22" s="63"/>
      <c r="K22" s="63"/>
      <c r="S22" s="88" t="s">
        <v>176</v>
      </c>
      <c r="T22" s="89">
        <v>-58.998454888675234</v>
      </c>
      <c r="U22" s="87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</row>
    <row r="23" spans="1:32" x14ac:dyDescent="0.3">
      <c r="A23" s="56">
        <v>13</v>
      </c>
      <c r="B23" s="57" t="s">
        <v>198</v>
      </c>
      <c r="C23" s="81">
        <f>VLOOKUP($E$4,Data!$A$7:$AD$38,2+Front!$A23)</f>
        <v>1242.6177115439355</v>
      </c>
      <c r="D23" s="82">
        <f>VLOOKUP($E$6,Data!$A$7:$AD$38,2+Front!$A23)</f>
        <v>307.95417583553018</v>
      </c>
      <c r="E23" s="68"/>
      <c r="F23" s="68"/>
      <c r="G23" s="63"/>
      <c r="H23" s="63"/>
      <c r="I23" s="63"/>
      <c r="J23" s="63"/>
      <c r="K23" s="63"/>
      <c r="S23" s="88" t="s">
        <v>182</v>
      </c>
      <c r="T23" s="89">
        <v>-58.060885552247633</v>
      </c>
      <c r="U23" s="87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</row>
    <row r="24" spans="1:32" x14ac:dyDescent="0.3">
      <c r="A24" s="56">
        <v>14</v>
      </c>
      <c r="B24" s="57" t="s">
        <v>197</v>
      </c>
      <c r="C24" s="81">
        <f>VLOOKUP($E$4,Data!$A$7:$AD$38,2+Front!$A24)</f>
        <v>1122.5235541135771</v>
      </c>
      <c r="D24" s="82">
        <f>VLOOKUP($E$6,Data!$A$7:$AD$38,2+Front!$A24)</f>
        <v>269.2094635835432</v>
      </c>
      <c r="E24" s="68"/>
      <c r="F24" s="68"/>
      <c r="G24" s="63"/>
      <c r="H24" s="63"/>
      <c r="I24" s="63"/>
      <c r="J24" s="63"/>
      <c r="K24" s="63"/>
      <c r="S24" s="88" t="s">
        <v>171</v>
      </c>
      <c r="T24" s="89">
        <v>-57.81544367882794</v>
      </c>
      <c r="U24" s="87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</row>
    <row r="25" spans="1:32" x14ac:dyDescent="0.3">
      <c r="A25" s="56">
        <v>15</v>
      </c>
      <c r="B25" s="57" t="s">
        <v>160</v>
      </c>
      <c r="C25" s="81">
        <f>VLOOKUP($E$4,Data!$A$7:$AD$38,2+Front!$A25)</f>
        <v>1073.2966523444534</v>
      </c>
      <c r="D25" s="82">
        <f>VLOOKUP($E$6,Data!$A$7:$AD$38,2+Front!$A25)</f>
        <v>265.06463219955089</v>
      </c>
      <c r="E25" s="68"/>
      <c r="F25" s="68"/>
      <c r="G25" s="63"/>
      <c r="H25" s="63"/>
      <c r="I25" s="63"/>
      <c r="J25" s="63"/>
      <c r="K25" s="63"/>
      <c r="S25" s="88" t="s">
        <v>179</v>
      </c>
      <c r="T25" s="89">
        <v>-57.673484060832337</v>
      </c>
      <c r="U25" s="87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</row>
    <row r="26" spans="1:32" x14ac:dyDescent="0.3">
      <c r="A26" s="56">
        <v>16</v>
      </c>
      <c r="B26" s="57" t="s">
        <v>161</v>
      </c>
      <c r="C26" s="81">
        <f>VLOOKUP($E$4,Data!$A$7:$AD$38,2+Front!$A26)</f>
        <v>1028.9840274879934</v>
      </c>
      <c r="D26" s="82">
        <f>VLOOKUP($E$6,Data!$A$7:$AD$38,2+Front!$A26)</f>
        <v>260.11394524027304</v>
      </c>
      <c r="E26" s="68"/>
      <c r="F26" s="68"/>
      <c r="G26" s="63"/>
      <c r="H26" s="63"/>
      <c r="I26" s="63"/>
      <c r="J26" s="63"/>
      <c r="K26" s="63"/>
      <c r="S26" s="88" t="s">
        <v>205</v>
      </c>
      <c r="T26" s="89">
        <v>-57.421150505602427</v>
      </c>
      <c r="U26" s="87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</row>
    <row r="27" spans="1:32" x14ac:dyDescent="0.3">
      <c r="A27" s="56">
        <v>17</v>
      </c>
      <c r="B27" s="57" t="s">
        <v>162</v>
      </c>
      <c r="C27" s="81">
        <f>VLOOKUP($E$4,Data!$A$7:$AD$38,2+Front!$A27)</f>
        <v>921.42374206501381</v>
      </c>
      <c r="D27" s="82">
        <f>VLOOKUP($E$6,Data!$A$7:$AD$38,2+Front!$A27)</f>
        <v>220.14177468936435</v>
      </c>
      <c r="E27" s="68"/>
      <c r="F27" s="68"/>
      <c r="G27" s="63"/>
      <c r="H27" s="63"/>
      <c r="I27" s="63"/>
      <c r="J27" s="63"/>
      <c r="K27" s="63"/>
      <c r="S27" s="88" t="s">
        <v>173</v>
      </c>
      <c r="T27" s="89">
        <v>-56.958455197293247</v>
      </c>
      <c r="U27" s="87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</row>
    <row r="28" spans="1:32" x14ac:dyDescent="0.3">
      <c r="A28" s="56">
        <v>18</v>
      </c>
      <c r="B28" s="57" t="s">
        <v>163</v>
      </c>
      <c r="C28" s="81">
        <f>VLOOKUP($E$4,Data!$A$7:$AD$38,2+Front!$A28)</f>
        <v>864.72218502350734</v>
      </c>
      <c r="D28" s="82">
        <f>VLOOKUP($E$6,Data!$A$7:$AD$38,2+Front!$A28)</f>
        <v>210.12251739763258</v>
      </c>
      <c r="E28" s="68"/>
      <c r="F28" s="68"/>
      <c r="G28" s="63"/>
      <c r="H28" s="63"/>
      <c r="I28" s="63"/>
      <c r="J28" s="63"/>
      <c r="K28" s="63"/>
      <c r="S28" s="88" t="s">
        <v>181</v>
      </c>
      <c r="T28" s="89">
        <v>-56.662657267167425</v>
      </c>
      <c r="U28" s="87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32" x14ac:dyDescent="0.3">
      <c r="A29" s="56">
        <v>19</v>
      </c>
      <c r="B29" s="57" t="s">
        <v>164</v>
      </c>
      <c r="C29" s="81">
        <f>VLOOKUP($E$4,Data!$A$7:$AD$38,2+Front!$A29)</f>
        <v>827.46136057467913</v>
      </c>
      <c r="D29" s="82">
        <f>VLOOKUP($E$6,Data!$A$7:$AD$38,2+Front!$A29)</f>
        <v>204.85469021548795</v>
      </c>
      <c r="E29" s="68"/>
      <c r="F29" s="68"/>
      <c r="G29" s="63"/>
      <c r="H29" s="63"/>
      <c r="I29" s="63"/>
      <c r="J29" s="63"/>
      <c r="K29" s="63"/>
      <c r="S29" s="88" t="s">
        <v>218</v>
      </c>
      <c r="T29" s="89">
        <v>-56.453304045153764</v>
      </c>
      <c r="U29" s="87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</row>
    <row r="30" spans="1:32" x14ac:dyDescent="0.3">
      <c r="A30" s="56">
        <v>20</v>
      </c>
      <c r="B30" s="57" t="s">
        <v>165</v>
      </c>
      <c r="C30" s="81">
        <f>VLOOKUP($E$4,Data!$A$7:$AD$38,2+Front!$A30)</f>
        <v>803.81241878583603</v>
      </c>
      <c r="D30" s="82">
        <f>VLOOKUP($E$6,Data!$A$7:$AD$38,2+Front!$A30)</f>
        <v>171.40686168775429</v>
      </c>
      <c r="E30" s="68"/>
      <c r="F30" s="68"/>
      <c r="G30" s="63"/>
      <c r="H30" s="63"/>
      <c r="I30" s="63"/>
      <c r="J30" s="63"/>
      <c r="K30" s="63"/>
      <c r="S30" s="88" t="s">
        <v>206</v>
      </c>
      <c r="T30" s="89">
        <v>-55.668809597105785</v>
      </c>
      <c r="U30" s="87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</row>
    <row r="31" spans="1:32" x14ac:dyDescent="0.3">
      <c r="A31" s="56">
        <v>21</v>
      </c>
      <c r="B31" s="57" t="s">
        <v>166</v>
      </c>
      <c r="C31" s="81">
        <f>VLOOKUP($E$4,Data!$A$7:$AD$38,2+Front!$A31)</f>
        <v>771.73775820543813</v>
      </c>
      <c r="D31" s="82">
        <f>VLOOKUP($E$6,Data!$A$7:$AD$38,2+Front!$A31)</f>
        <v>178.52590357097415</v>
      </c>
      <c r="E31" s="68"/>
      <c r="F31" s="68"/>
      <c r="G31" s="63"/>
      <c r="H31" s="63"/>
      <c r="I31" s="63"/>
      <c r="J31" s="63"/>
      <c r="K31" s="63"/>
      <c r="S31" s="88" t="s">
        <v>194</v>
      </c>
      <c r="T31" s="89">
        <v>-55.327479844078844</v>
      </c>
      <c r="U31" s="87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</row>
    <row r="32" spans="1:32" x14ac:dyDescent="0.3">
      <c r="A32" s="56">
        <v>22</v>
      </c>
      <c r="B32" s="57" t="s">
        <v>159</v>
      </c>
      <c r="C32" s="81">
        <f>VLOOKUP($E$4,Data!$A$7:$AD$38,2+Front!$A32)</f>
        <v>747.49917838499664</v>
      </c>
      <c r="D32" s="82">
        <f>VLOOKUP($E$6,Data!$A$7:$AD$38,2+Front!$A32)</f>
        <v>179.35076441940637</v>
      </c>
      <c r="E32" s="68"/>
      <c r="F32" s="68"/>
      <c r="G32" s="63"/>
      <c r="H32" s="63"/>
      <c r="I32" s="63"/>
      <c r="J32" s="63"/>
      <c r="K32" s="63"/>
      <c r="S32" s="88" t="s">
        <v>175</v>
      </c>
      <c r="T32" s="89">
        <v>-54.976422248169776</v>
      </c>
      <c r="U32" s="87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</row>
    <row r="33" spans="1:32" x14ac:dyDescent="0.3">
      <c r="A33" s="56">
        <v>23</v>
      </c>
      <c r="B33" s="57" t="s">
        <v>243</v>
      </c>
      <c r="C33" s="81">
        <f>VLOOKUP($E$4,Data!$A$7:$AD$38,2+Front!$A33)</f>
        <v>751.85557503673033</v>
      </c>
      <c r="D33" s="82">
        <f>VLOOKUP($E$6,Data!$A$7:$AD$38,2+Front!$A33)</f>
        <v>156.73775411589443</v>
      </c>
      <c r="E33" s="68"/>
      <c r="F33" s="68"/>
      <c r="G33" s="63"/>
      <c r="H33" s="63"/>
      <c r="I33" s="63"/>
      <c r="J33" s="63"/>
      <c r="K33" s="63"/>
      <c r="S33" s="88" t="s">
        <v>174</v>
      </c>
      <c r="T33" s="89">
        <v>-54.854079116733914</v>
      </c>
      <c r="U33" s="87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</row>
    <row r="34" spans="1:32" x14ac:dyDescent="0.3">
      <c r="A34" s="56">
        <v>24</v>
      </c>
      <c r="B34" s="57" t="s">
        <v>242</v>
      </c>
      <c r="C34" s="81">
        <f>VLOOKUP($E$4,Data!$A$7:$AD$38,2+Front!$A34)</f>
        <v>528.21810432287293</v>
      </c>
      <c r="D34" s="82">
        <f>VLOOKUP($E$6,Data!$A$7:$AD$38,2+Front!$A34)</f>
        <v>111.87655139007485</v>
      </c>
      <c r="E34" s="68"/>
      <c r="F34" s="68"/>
      <c r="G34" s="63"/>
      <c r="H34" s="63"/>
      <c r="I34" s="63"/>
      <c r="J34" s="63"/>
      <c r="K34" s="63"/>
      <c r="S34" s="88" t="s">
        <v>183</v>
      </c>
      <c r="T34" s="89">
        <v>-53.362435671739426</v>
      </c>
      <c r="U34" s="87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</row>
    <row r="35" spans="1:32" x14ac:dyDescent="0.3">
      <c r="A35" s="56">
        <v>25</v>
      </c>
      <c r="B35" s="57" t="s">
        <v>244</v>
      </c>
      <c r="C35" s="81">
        <f>VLOOKUP($E$4,Data!$A$7:$AD$38,2+Front!$A35)</f>
        <v>437.06684465263737</v>
      </c>
      <c r="D35" s="82">
        <f>VLOOKUP($E$6,Data!$A$7:$AD$38,2+Front!$A35)</f>
        <v>80.20572392576004</v>
      </c>
      <c r="E35" s="63"/>
      <c r="F35" s="63"/>
      <c r="G35" s="63"/>
      <c r="H35" s="63"/>
      <c r="I35" s="63"/>
      <c r="J35" s="63"/>
      <c r="K35" s="63"/>
      <c r="S35" s="88" t="s">
        <v>172</v>
      </c>
      <c r="T35" s="89">
        <v>-52.6762421557344</v>
      </c>
      <c r="U35" s="87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</row>
    <row r="36" spans="1:32" x14ac:dyDescent="0.3">
      <c r="A36" s="56">
        <v>26</v>
      </c>
      <c r="B36" s="57" t="s">
        <v>245</v>
      </c>
      <c r="C36" s="81">
        <f>VLOOKUP($E$4,Data!$A$7:$AD$38,2+Front!$A36)</f>
        <v>635.35781565501543</v>
      </c>
      <c r="D36" s="82">
        <f>VLOOKUP($E$6,Data!$A$7:$AD$38,2+Front!$A36)</f>
        <v>108.71620451565892</v>
      </c>
      <c r="E36" s="63"/>
      <c r="F36" s="63"/>
      <c r="G36" s="63"/>
      <c r="H36" s="63"/>
      <c r="I36" s="63"/>
      <c r="J36" s="63"/>
      <c r="K36" s="63"/>
      <c r="S36" s="88" t="s">
        <v>196</v>
      </c>
      <c r="T36" s="89">
        <v>-52.616628314777259</v>
      </c>
      <c r="U36" s="87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</row>
    <row r="37" spans="1:32" x14ac:dyDescent="0.3">
      <c r="A37" s="56">
        <v>27</v>
      </c>
      <c r="B37" s="57" t="s">
        <v>248</v>
      </c>
      <c r="C37" s="81">
        <f>VLOOKUP($E$4,Data!$A$7:$AD$38,2+Front!$A37)</f>
        <v>782.44797061170254</v>
      </c>
      <c r="D37" s="82">
        <f>VLOOKUP($E$6,Data!$A$7:$AD$38,2+Front!$A37)</f>
        <v>140.80495613598876</v>
      </c>
      <c r="E37" s="63"/>
      <c r="F37" s="63"/>
      <c r="G37" s="63"/>
      <c r="H37" s="63"/>
      <c r="I37" s="63"/>
      <c r="J37" s="63"/>
      <c r="K37" s="63"/>
      <c r="S37" s="88" t="s">
        <v>185</v>
      </c>
      <c r="T37" s="89">
        <v>-52.155708620661777</v>
      </c>
      <c r="U37" s="87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</row>
    <row r="38" spans="1:32" x14ac:dyDescent="0.3">
      <c r="A38" s="56">
        <v>28</v>
      </c>
      <c r="B38" s="57" t="s">
        <v>249</v>
      </c>
      <c r="C38" s="81">
        <f>VLOOKUP($E$4,Data!$A$7:$AD$38,2+Front!$A38)</f>
        <v>722.01122959394957</v>
      </c>
      <c r="D38" s="82">
        <f>VLOOKUP($E$6,Data!$A$7:$AD$38,2+Front!$A38)</f>
        <v>118.73235604956268</v>
      </c>
      <c r="E38" s="63"/>
      <c r="F38" s="63"/>
      <c r="G38" s="63"/>
      <c r="H38" s="63"/>
      <c r="I38" s="63"/>
      <c r="J38" s="63"/>
      <c r="K38" s="63"/>
      <c r="S38" s="88" t="s">
        <v>195</v>
      </c>
      <c r="T38" s="89">
        <v>-51.791331206907429</v>
      </c>
      <c r="U38" s="87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</row>
    <row r="39" spans="1:32" x14ac:dyDescent="0.3">
      <c r="E39" s="63"/>
      <c r="F39" s="63"/>
      <c r="G39" s="63"/>
      <c r="H39" s="63"/>
      <c r="I39" s="63"/>
      <c r="J39" s="63"/>
      <c r="K39" s="63"/>
      <c r="S39" s="88" t="s">
        <v>192</v>
      </c>
      <c r="T39" s="89">
        <v>-49.72896879530493</v>
      </c>
      <c r="U39" s="87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</row>
    <row r="40" spans="1:32" x14ac:dyDescent="0.3">
      <c r="E40" s="63"/>
      <c r="F40" s="63"/>
      <c r="G40" s="63"/>
      <c r="H40" s="63"/>
      <c r="I40" s="63"/>
      <c r="J40" s="63"/>
      <c r="K40" s="63"/>
      <c r="S40" s="88" t="s">
        <v>180</v>
      </c>
      <c r="T40" s="89">
        <v>-45.289592977181876</v>
      </c>
      <c r="U40" s="87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</row>
    <row r="41" spans="1:32" x14ac:dyDescent="0.3">
      <c r="E41" s="63"/>
      <c r="F41" s="63"/>
      <c r="G41" s="63"/>
      <c r="H41" s="63"/>
      <c r="I41" s="63"/>
      <c r="J41" s="63"/>
      <c r="K41" s="63"/>
      <c r="S41" s="88" t="s">
        <v>193</v>
      </c>
      <c r="T41" s="89">
        <v>-42.948979416024478</v>
      </c>
      <c r="U41" s="87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</row>
    <row r="42" spans="1:32" x14ac:dyDescent="0.3">
      <c r="E42" s="63"/>
      <c r="F42" s="63"/>
      <c r="G42" s="63"/>
      <c r="H42" s="63"/>
      <c r="I42" s="63"/>
      <c r="J42" s="63"/>
      <c r="K42" s="63"/>
      <c r="S42" s="88" t="s">
        <v>184</v>
      </c>
      <c r="T42" s="89">
        <v>-25.984137843880177</v>
      </c>
      <c r="U42" s="52"/>
      <c r="V42" s="63"/>
      <c r="W42" s="63"/>
      <c r="X42" s="63"/>
      <c r="Y42" s="63"/>
      <c r="Z42" s="64"/>
      <c r="AA42" s="64"/>
      <c r="AB42" s="64"/>
    </row>
    <row r="43" spans="1:32" x14ac:dyDescent="0.3">
      <c r="A43" s="56">
        <v>33</v>
      </c>
      <c r="B43" s="85"/>
      <c r="C43" s="72"/>
      <c r="D43" s="71"/>
      <c r="S43" s="52"/>
      <c r="T43" s="52"/>
      <c r="U43" s="52"/>
      <c r="Z43" s="64"/>
      <c r="AA43" s="64"/>
      <c r="AB43" s="64"/>
    </row>
    <row r="44" spans="1:32" x14ac:dyDescent="0.3">
      <c r="C44" s="95" t="s">
        <v>257</v>
      </c>
      <c r="D44" s="95"/>
      <c r="Z44" s="64"/>
      <c r="AA44" s="64"/>
      <c r="AB44" s="64"/>
    </row>
    <row r="45" spans="1:32" x14ac:dyDescent="0.3">
      <c r="C45" s="83">
        <f>(C38-C16)/C16*100</f>
        <v>-61.11486447245138</v>
      </c>
      <c r="D45" s="83">
        <f>(D38-D16)/D16*100</f>
        <v>-71.377090647012281</v>
      </c>
      <c r="Z45" s="64"/>
      <c r="AA45" s="64"/>
      <c r="AB45" s="64"/>
    </row>
    <row r="46" spans="1:32" x14ac:dyDescent="0.3">
      <c r="C46" s="94"/>
      <c r="D46" s="94"/>
      <c r="Z46" s="64"/>
      <c r="AA46" s="64"/>
      <c r="AB46" s="64"/>
    </row>
    <row r="47" spans="1:32" x14ac:dyDescent="0.3">
      <c r="Z47" s="64"/>
      <c r="AA47" s="64"/>
      <c r="AB47" s="64"/>
    </row>
  </sheetData>
  <sheetProtection sheet="1" objects="1" scenarios="1"/>
  <sortState xmlns:xlrd2="http://schemas.microsoft.com/office/spreadsheetml/2017/richdata2" ref="S11:T42">
    <sortCondition ref="T11:T42"/>
  </sortState>
  <mergeCells count="9">
    <mergeCell ref="R3:AC3"/>
    <mergeCell ref="R1:AD1"/>
    <mergeCell ref="R4:AC5"/>
    <mergeCell ref="C46:D46"/>
    <mergeCell ref="C44:D44"/>
    <mergeCell ref="B1:O1"/>
    <mergeCell ref="B2:O2"/>
    <mergeCell ref="C9:D9"/>
    <mergeCell ref="E8:O9"/>
  </mergeCells>
  <phoneticPr fontId="15" type="noConversion"/>
  <pageMargins left="0.39370078740157483" right="0.39370078740157483" top="0.39370078740157483" bottom="0.39370078740157483" header="0.31496062992125984" footer="0.31496062992125984"/>
  <pageSetup paperSize="9" scale="58" orientation="landscape" r:id="rId1"/>
  <colBreaks count="1" manualBreakCount="1">
    <brk id="17" max="4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3</xdr:col>
                    <xdr:colOff>1054100</xdr:colOff>
                    <xdr:row>2</xdr:row>
                    <xdr:rowOff>139700</xdr:rowOff>
                  </from>
                  <to>
                    <xdr:col>5</xdr:col>
                    <xdr:colOff>717550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defaultSize="0" autoLine="0" autoPict="0">
                <anchor moveWithCells="1">
                  <from>
                    <xdr:col>3</xdr:col>
                    <xdr:colOff>1054100</xdr:colOff>
                    <xdr:row>4</xdr:row>
                    <xdr:rowOff>139700</xdr:rowOff>
                  </from>
                  <to>
                    <xdr:col>5</xdr:col>
                    <xdr:colOff>717550</xdr:colOff>
                    <xdr:row>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A11682283</value>
    </field>
    <field name="Objective-Title">
      <value order="0">2024 Real per capita losses over time</value>
    </field>
    <field name="Objective-Description">
      <value order="0"/>
    </field>
    <field name="Objective-CreationStamp">
      <value order="0">2025-01-16T00:43:13Z</value>
    </field>
    <field name="Objective-IsApproved">
      <value order="0">false</value>
    </field>
    <field name="Objective-IsPublished">
      <value order="0">true</value>
    </field>
    <field name="Objective-DatePublished">
      <value order="0">2025-01-16T00:43:16Z</value>
    </field>
    <field name="Objective-ModificationStamp">
      <value order="0">2025-01-16T04:38:08Z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vA14749120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2018</vt:lpstr>
      <vt:lpstr>2011-2017</vt:lpstr>
      <vt:lpstr>2003-2010</vt:lpstr>
      <vt:lpstr>2001-2003</vt:lpstr>
      <vt:lpstr>1993-2000</vt:lpstr>
      <vt:lpstr>Data</vt:lpstr>
      <vt:lpstr>Front</vt:lpstr>
      <vt:lpstr>'2018'!Print_Area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2024-10-17T09:07:01Z</cp:lastPrinted>
  <dcterms:created xsi:type="dcterms:W3CDTF">2019-06-28T08:16:50Z</dcterms:created>
  <dcterms:modified xsi:type="dcterms:W3CDTF">2025-01-16T00:37:02Z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A11682283</vt:lpwstr>
  </property>
  <property fmtid="{D5CDD505-2E9C-101B-9397-08002B2CF9AE}" pid="4" name="Objective-Title">
    <vt:lpwstr>2024 Real per capita losses over time</vt:lpwstr>
  </property>
  <property fmtid="{D5CDD505-2E9C-101B-9397-08002B2CF9AE}" pid="5" name="Objective-Description">
    <vt:lpwstr/>
  </property>
  <property fmtid="{D5CDD505-2E9C-101B-9397-08002B2CF9AE}" pid="6" name="Objective-CreationStamp">
    <vt:filetime>2025-01-16T00:43:13Z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2025-01-16T00:43:16Z</vt:filetime>
  </property>
  <property fmtid="{D5CDD505-2E9C-101B-9397-08002B2CF9AE}" pid="10" name="Objective-ModificationStamp">
    <vt:filetime>2025-01-16T04:38:08Z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vA14749120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