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7fee922ea9b4d1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91696BF-C03B-41EE-8E0B-FC7555423662}" xr6:coauthVersionLast="47" xr6:coauthVersionMax="47" xr10:uidLastSave="{00000000-0000-0000-0000-000000000000}"/>
  <workbookProtection workbookPassword="CF21" lockStructure="1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9" i="2"/>
  <c r="K9" i="2"/>
  <c r="L8" i="2"/>
  <c r="K8" i="2"/>
  <c r="K10" i="2"/>
  <c r="K11" i="2"/>
  <c r="K12" i="2"/>
  <c r="K13" i="2"/>
  <c r="K14" i="2"/>
  <c r="K15" i="2"/>
  <c r="K16" i="2"/>
  <c r="K17" i="2"/>
  <c r="K18" i="2"/>
  <c r="D84" i="2"/>
  <c r="E84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6" i="2"/>
  <c r="E6" i="2" s="1"/>
  <c r="F79" i="2" l="1"/>
  <c r="F71" i="2"/>
  <c r="F63" i="2"/>
  <c r="F55" i="2"/>
  <c r="F47" i="2"/>
  <c r="F39" i="2"/>
  <c r="F17" i="2"/>
  <c r="F59" i="2"/>
  <c r="F81" i="2"/>
  <c r="F65" i="2"/>
  <c r="F57" i="2"/>
  <c r="F49" i="2"/>
  <c r="F41" i="2"/>
  <c r="F33" i="2"/>
  <c r="F25" i="2"/>
  <c r="F13" i="2"/>
  <c r="F67" i="2"/>
  <c r="F11" i="2"/>
  <c r="F73" i="2"/>
  <c r="F80" i="2"/>
  <c r="F72" i="2"/>
  <c r="F64" i="2"/>
  <c r="F56" i="2"/>
  <c r="F48" i="2"/>
  <c r="F40" i="2"/>
  <c r="F32" i="2"/>
  <c r="F24" i="2"/>
  <c r="F83" i="2"/>
  <c r="F51" i="2"/>
  <c r="F35" i="2"/>
  <c r="F23" i="2"/>
  <c r="F9" i="2"/>
  <c r="F75" i="2"/>
  <c r="F43" i="2"/>
  <c r="F31" i="2"/>
  <c r="F27" i="2"/>
  <c r="F19" i="2"/>
  <c r="F15" i="2"/>
  <c r="F16" i="2"/>
  <c r="F12" i="2"/>
  <c r="F8" i="2"/>
  <c r="F82" i="2"/>
  <c r="F74" i="2"/>
  <c r="F66" i="2"/>
  <c r="F58" i="2"/>
  <c r="F50" i="2"/>
  <c r="F42" i="2"/>
  <c r="F34" i="2"/>
  <c r="F26" i="2"/>
  <c r="F68" i="2"/>
  <c r="F78" i="2"/>
  <c r="F54" i="2"/>
  <c r="F46" i="2"/>
  <c r="F14" i="2"/>
  <c r="F69" i="2"/>
  <c r="F53" i="2"/>
  <c r="F37" i="2"/>
  <c r="F29" i="2"/>
  <c r="F84" i="2"/>
  <c r="F60" i="2"/>
  <c r="F52" i="2"/>
  <c r="F44" i="2"/>
  <c r="F36" i="2"/>
  <c r="F20" i="2"/>
  <c r="F6" i="2"/>
  <c r="F18" i="2"/>
  <c r="F10" i="2"/>
  <c r="F38" i="2"/>
  <c r="F70" i="2"/>
  <c r="F30" i="2"/>
  <c r="F77" i="2"/>
  <c r="F7" i="2"/>
  <c r="F62" i="2"/>
  <c r="F22" i="2"/>
  <c r="F61" i="2"/>
  <c r="F45" i="2"/>
  <c r="F21" i="2"/>
  <c r="F76" i="2"/>
  <c r="F28" i="2"/>
  <c r="CE6" i="1"/>
  <c r="CE7" i="1"/>
  <c r="CE8" i="1"/>
  <c r="CE9" i="1"/>
  <c r="CE10" i="1"/>
  <c r="CE11" i="1"/>
  <c r="CE12" i="1"/>
  <c r="D86" i="2" s="1"/>
  <c r="CE13" i="1"/>
  <c r="CE14" i="1"/>
  <c r="CE5" i="1"/>
  <c r="CD6" i="1"/>
  <c r="CD7" i="1"/>
  <c r="CD8" i="1"/>
  <c r="CD9" i="1"/>
  <c r="CD10" i="1"/>
  <c r="CD11" i="1"/>
  <c r="CD12" i="1"/>
  <c r="D85" i="2" s="1"/>
  <c r="E85" i="2" s="1"/>
  <c r="CD13" i="1"/>
  <c r="CD14" i="1"/>
  <c r="CD5" i="1"/>
  <c r="G7" i="2" l="1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H6" i="2"/>
  <c r="H9" i="2"/>
  <c r="H11" i="2"/>
  <c r="H15" i="2"/>
  <c r="H17" i="2"/>
  <c r="H21" i="2"/>
  <c r="H7" i="2"/>
  <c r="H13" i="2"/>
  <c r="H19" i="2"/>
  <c r="H23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2" i="2"/>
  <c r="H54" i="2"/>
  <c r="H27" i="2"/>
  <c r="H35" i="2"/>
  <c r="H50" i="2"/>
  <c r="H56" i="2"/>
  <c r="H60" i="2"/>
  <c r="H68" i="2"/>
  <c r="H72" i="2"/>
  <c r="H84" i="2"/>
  <c r="H29" i="2"/>
  <c r="H37" i="2"/>
  <c r="H45" i="2"/>
  <c r="H51" i="2"/>
  <c r="H57" i="2"/>
  <c r="H61" i="2"/>
  <c r="H65" i="2"/>
  <c r="H69" i="2"/>
  <c r="H73" i="2"/>
  <c r="H77" i="2"/>
  <c r="H81" i="2"/>
  <c r="G6" i="2"/>
  <c r="H31" i="2"/>
  <c r="H39" i="2"/>
  <c r="H47" i="2"/>
  <c r="H53" i="2"/>
  <c r="H58" i="2"/>
  <c r="H62" i="2"/>
  <c r="H66" i="2"/>
  <c r="H70" i="2"/>
  <c r="H74" i="2"/>
  <c r="H78" i="2"/>
  <c r="H82" i="2"/>
  <c r="H25" i="2"/>
  <c r="H33" i="2"/>
  <c r="H41" i="2"/>
  <c r="H49" i="2"/>
  <c r="H55" i="2"/>
  <c r="H59" i="2"/>
  <c r="H63" i="2"/>
  <c r="H67" i="2"/>
  <c r="H71" i="2"/>
  <c r="H75" i="2"/>
  <c r="H79" i="2"/>
  <c r="H83" i="2"/>
  <c r="H43" i="2"/>
  <c r="H64" i="2"/>
  <c r="H76" i="2"/>
  <c r="H80" i="2"/>
</calcChain>
</file>

<file path=xl/sharedStrings.xml><?xml version="1.0" encoding="utf-8"?>
<sst xmlns="http://schemas.openxmlformats.org/spreadsheetml/2006/main" count="210" uniqueCount="110">
  <si>
    <t>Housing</t>
  </si>
  <si>
    <t>Education</t>
  </si>
  <si>
    <t>Community</t>
  </si>
  <si>
    <t>Wealth</t>
  </si>
  <si>
    <t>Accessibility</t>
  </si>
  <si>
    <t>Work Life Balance</t>
  </si>
  <si>
    <t>Safety</t>
  </si>
  <si>
    <t>Health</t>
  </si>
  <si>
    <t>Overall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</si>
  <si>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</si>
  <si>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</si>
  <si>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</si>
  <si>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</si>
  <si>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</si>
  <si>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</si>
  <si>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</si>
  <si>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</si>
  <si>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</si>
  <si>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</si>
  <si>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</si>
  <si>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</si>
  <si>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</si>
  <si>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</si>
  <si>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</si>
  <si>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</si>
  <si>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</si>
  <si>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</si>
  <si>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</si>
  <si>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</si>
  <si>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</si>
  <si>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</si>
  <si>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</si>
  <si>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</si>
  <si>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</si>
  <si>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</si>
  <si>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</si>
  <si>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</si>
  <si>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</si>
  <si>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</si>
  <si>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</si>
  <si>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</si>
  <si>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</si>
  <si>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</si>
  <si>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</si>
  <si>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</si>
  <si>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</si>
  <si>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</si>
  <si>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</si>
  <si>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</si>
  <si>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</si>
  <si>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</si>
  <si>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</si>
  <si>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</si>
  <si>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</si>
  <si>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</si>
  <si>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</si>
  <si>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</si>
  <si>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</si>
  <si>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</si>
  <si>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</si>
  <si>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</si>
  <si>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</si>
  <si>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</si>
  <si>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</si>
  <si>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</si>
  <si>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</si>
  <si>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</si>
  <si>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</si>
  <si>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</si>
  <si>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</si>
  <si>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</si>
  <si>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</si>
  <si>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</si>
  <si>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</si>
  <si>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</si>
  <si>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</si>
  <si>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</si>
  <si>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</si>
  <si>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</si>
  <si>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</si>
  <si>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</si>
  <si>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</si>
  <si>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</si>
  <si>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</si>
  <si>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</si>
  <si>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</si>
  <si>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</si>
  <si>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</si>
  <si>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Employment</t>
  </si>
  <si>
    <t>Victoria Average</t>
  </si>
  <si>
    <t>Metro Melb. Average</t>
  </si>
  <si>
    <r>
      <rPr>
        <sz val="16"/>
        <color rgb="FFFFFF00"/>
        <rFont val="Calibri"/>
        <family val="2"/>
        <scheme val="minor"/>
      </rPr>
      <t xml:space="preserve">Happiness Index - Blend of factors relating to quality of life. </t>
    </r>
    <r>
      <rPr>
        <sz val="11"/>
        <color rgb="FFFFFF00"/>
        <rFont val="Calibri"/>
        <family val="2"/>
        <scheme val="minor"/>
      </rPr>
      <t xml:space="preserve">
</t>
    </r>
    <r>
      <rPr>
        <sz val="9"/>
        <color rgb="FFFFFF00"/>
        <rFont val="Calibri"/>
        <family val="2"/>
        <scheme val="minor"/>
      </rPr>
      <t>Source Bond University, Accessed at: https://bond.edu.au/happiness-project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</si>
  <si>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municipality of interest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</si>
  <si>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locality for comparison</t>
    </r>
  </si>
  <si>
    <r>
      <t xml:space="preserve">                                Select domain of interest </t>
    </r>
    <r>
      <rPr>
        <sz val="10"/>
        <color theme="1"/>
        <rFont val="Wingdings"/>
        <charset val="2"/>
      </rPr>
      <t>F</t>
    </r>
  </si>
  <si>
    <t>I: Ranking of Local Government Areas by Selected Domain</t>
  </si>
  <si>
    <t>II: Detailed Results for Selected Localities</t>
  </si>
  <si>
    <r>
      <rPr>
        <b/>
        <sz val="9"/>
        <color theme="3" tint="-0.499984740745262"/>
        <rFont val="Garamond"/>
        <family val="1"/>
      </rPr>
      <t>Housing:</t>
    </r>
    <r>
      <rPr>
        <sz val="9"/>
        <color theme="3" tint="-0.499984740745262"/>
        <rFont val="Garamond"/>
        <family val="1"/>
      </rPr>
      <t xml:space="preserve"> households requiring extra bedrooms, mortgage and rental payments in relation to wages, and low-income housing stress.</t>
    </r>
  </si>
  <si>
    <r>
      <rPr>
        <b/>
        <sz val="9"/>
        <color theme="3" tint="-0.499984740745262"/>
        <rFont val="Garamond"/>
        <family val="1"/>
      </rPr>
      <t>Education:</t>
    </r>
    <r>
      <rPr>
        <sz val="9"/>
        <color theme="3" tint="-0.499984740745262"/>
        <rFont val="Garamond"/>
        <family val="1"/>
      </rPr>
      <t xml:space="preserve"> level of educational participation and achievement (including trade qualifications), young adults in schooling and ‘learning or earning’ rates.</t>
    </r>
  </si>
  <si>
    <r>
      <rPr>
        <b/>
        <sz val="9"/>
        <color theme="3" tint="-0.499984740745262"/>
        <rFont val="Garamond"/>
        <family val="1"/>
      </rPr>
      <t>Community:</t>
    </r>
    <r>
      <rPr>
        <sz val="9"/>
        <color theme="3" tint="-0.499984740745262"/>
        <rFont val="Garamond"/>
        <family val="1"/>
      </rPr>
      <t xml:space="preserve"> rates of volunteering and cultural tolerance.</t>
    </r>
  </si>
  <si>
    <r>
      <rPr>
        <b/>
        <sz val="9"/>
        <color theme="3" tint="-0.499984740745262"/>
        <rFont val="Garamond"/>
        <family val="1"/>
      </rPr>
      <t>Employment:</t>
    </r>
    <r>
      <rPr>
        <sz val="9"/>
        <color theme="3" tint="-0.499984740745262"/>
        <rFont val="Garamond"/>
        <family val="1"/>
      </rPr>
      <t xml:space="preserve"> personal income, long-term and current unemployment rates and labour force participation.</t>
    </r>
  </si>
  <si>
    <r>
      <rPr>
        <b/>
        <sz val="9"/>
        <color theme="3" tint="-0.499984740745262"/>
        <rFont val="Garamond"/>
        <family val="1"/>
      </rPr>
      <t>Wealth:</t>
    </r>
    <r>
      <rPr>
        <sz val="9"/>
        <color theme="3" tint="-0.499984740745262"/>
        <rFont val="Garamond"/>
        <family val="1"/>
      </rPr>
      <t xml:space="preserve"> household income, access to emergency funding and socio-economic disadvantage.</t>
    </r>
  </si>
  <si>
    <r>
      <rPr>
        <b/>
        <sz val="9"/>
        <color theme="3" tint="-0.499984740745262"/>
        <rFont val="Garamond"/>
        <family val="1"/>
      </rPr>
      <t>Accessibility:</t>
    </r>
    <r>
      <rPr>
        <sz val="9"/>
        <color theme="3" tint="-0.499984740745262"/>
        <rFont val="Garamond"/>
        <family val="1"/>
      </rPr>
      <t xml:space="preserve"> remoteness, internet access and residents with transport barriers</t>
    </r>
  </si>
  <si>
    <r>
      <rPr>
        <b/>
        <sz val="9"/>
        <color theme="3" tint="-0.499984740745262"/>
        <rFont val="Garamond"/>
        <family val="1"/>
      </rPr>
      <t>Work-life Balance</t>
    </r>
    <r>
      <rPr>
        <sz val="9"/>
        <color theme="3" tint="-0.499984740745262"/>
        <rFont val="Garamond"/>
        <family val="1"/>
      </rPr>
      <t>: rates of overwork and unpaid domestic labour.</t>
    </r>
  </si>
  <si>
    <r>
      <rPr>
        <b/>
        <sz val="9"/>
        <color theme="3" tint="-0.499984740745262"/>
        <rFont val="Garamond"/>
        <family val="1"/>
      </rPr>
      <t>Safety:</t>
    </r>
    <r>
      <rPr>
        <sz val="9"/>
        <color theme="3" tint="-0.499984740745262"/>
        <rFont val="Garamond"/>
        <family val="1"/>
      </rPr>
      <t xml:space="preserve"> available data around annual homicide and assault rates and modelled estimates of personal safety, featuring the latest available annual crime rates. Where LGA-level regional data was not available, larger regional breakdowns were used.</t>
    </r>
  </si>
  <si>
    <r>
      <rPr>
        <b/>
        <sz val="9"/>
        <color theme="3" tint="-0.499984740745262"/>
        <rFont val="Garamond"/>
        <family val="1"/>
      </rPr>
      <t>Health:</t>
    </r>
    <r>
      <rPr>
        <sz val="9"/>
        <color theme="3" tint="-0.499984740745262"/>
        <rFont val="Garamond"/>
        <family val="1"/>
      </rPr>
      <t xml:space="preserve"> barriers to healthcare, poor self-assessed health, the median age of death, premature mortality and major health risk factors (high alcohol consumption, smoking, obesity and lack of exercise).</t>
    </r>
  </si>
  <si>
    <r>
      <rPr>
        <b/>
        <sz val="9"/>
        <color theme="3" tint="-0.499984740745262"/>
        <rFont val="Garamond"/>
        <family val="1"/>
      </rPr>
      <t>Overall Quality of life score</t>
    </r>
    <r>
      <rPr>
        <sz val="9"/>
        <color theme="3" tint="-0.499984740745262"/>
        <rFont val="Garamond"/>
        <family val="1"/>
      </rPr>
      <t>: average of the nine category scores for the region.</t>
    </r>
  </si>
  <si>
    <t xml:space="preserve">Yarriambiak </t>
  </si>
  <si>
    <r>
      <rPr>
        <sz val="20"/>
        <color rgb="FFFFFF00"/>
        <rFont val="Garamond"/>
        <family val="1"/>
      </rPr>
      <t>QUALITY OF LIFE INDICES: 2018</t>
    </r>
    <r>
      <rPr>
        <sz val="11"/>
        <color rgb="FFFFFF00"/>
        <rFont val="Garamond"/>
        <family val="1"/>
      </rPr>
      <t xml:space="preserve">
Source: Bond University 2018. Website:  https://bond.edu.au/happiness-project</t>
    </r>
  </si>
  <si>
    <r>
      <t xml:space="preserve">Brief Description of Domains Used Here
</t>
    </r>
    <r>
      <rPr>
        <sz val="9"/>
        <color theme="0"/>
        <rFont val="Calibri"/>
        <family val="2"/>
        <scheme val="minor"/>
      </rPr>
      <t>Each index falls within a range from 0 to 10, with high number representing more 
favorable conditions, and low numbers denoting adverse circumstances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</si>
</sst>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rgb="FFFFFF00"/>
      <name val="Garamond"/>
      <family val="1"/>
    </font>
    <font>
      <sz val="14"/>
      <color theme="5" tint="-0.499984740745262"/>
      <name val="Garamond"/>
      <family val="1"/>
    </font>
    <font>
      <sz val="12"/>
      <color theme="5" tint="-0.499984740745262"/>
      <name val="Garamond"/>
      <family val="1"/>
    </font>
    <font>
      <sz val="9"/>
      <color theme="3" tint="-0.499984740745262"/>
      <name val="Garamond"/>
      <family val="1"/>
    </font>
    <font>
      <b/>
      <sz val="9"/>
      <color theme="3" tint="-0.499984740745262"/>
      <name val="Garamond"/>
      <family val="1"/>
    </font>
    <font>
      <sz val="20"/>
      <color rgb="FFFFFF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0" fillId="0" borderId="0" xfId="0" applyFont="1" applyProtection="1">
      <protection locked="0" hidden="1"/>
    </xf>
    <xf numFmtId="0" fontId="11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11" fillId="0" borderId="0" xfId="0" applyFont="1" applyProtection="1">
      <protection locked="0" hidden="1"/>
    </xf>
    <xf numFmtId="0" fontId="14" fillId="0" borderId="0" xfId="0" applyFont="1" applyBorder="1" applyProtection="1">
      <protection locked="0" hidden="1"/>
    </xf>
    <xf numFmtId="0" fontId="0" fillId="3" borderId="0" xfId="0" applyFont="1" applyFill="1" applyProtection="1">
      <protection hidden="1"/>
    </xf>
    <xf numFmtId="0" fontId="4" fillId="2" borderId="0" xfId="0" applyFont="1" applyFill="1" applyAlignment="1">
      <alignment horizontal="center" wrapText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17" fillId="3" borderId="0" xfId="0" applyFont="1" applyFill="1" applyAlignment="1" applyProtection="1">
      <alignment horizontal="center" wrapText="1"/>
      <protection hidden="1"/>
    </xf>
    <xf numFmtId="0" fontId="20" fillId="4" borderId="0" xfId="0" applyFont="1" applyFill="1" applyAlignment="1" applyProtection="1">
      <alignment horizontal="left" vertical="center" wrapText="1"/>
      <protection hidden="1"/>
    </xf>
    <xf numFmtId="0" fontId="7" fillId="3" borderId="0" xfId="0" applyFont="1" applyFill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203c27f152c48d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8460558748261"/>
          <c:y val="2.2766341359976787E-2"/>
          <c:w val="0.81084727789020905"/>
          <c:h val="0.967863557487967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Front!$G$6:$G$84</c:f>
              <c:strCache>
                <c:ptCount val="79"/>
                <c:pt idx="0">
                  <c:v>West Wimmera </c:v>
                </c:pt>
                <c:pt idx="1">
                  <c:v>Towong </c:v>
                </c:pt>
                <c:pt idx="2">
                  <c:v>Surf Coast </c:v>
                </c:pt>
                <c:pt idx="3">
                  <c:v>Queenscliffe </c:v>
                </c:pt>
                <c:pt idx="4">
                  <c:v>Buloke </c:v>
                </c:pt>
                <c:pt idx="5">
                  <c:v>Loddon </c:v>
                </c:pt>
                <c:pt idx="6">
                  <c:v>Corangamite </c:v>
                </c:pt>
                <c:pt idx="7">
                  <c:v>Strathbogie </c:v>
                </c:pt>
                <c:pt idx="8">
                  <c:v>Boroondara </c:v>
                </c:pt>
                <c:pt idx="9">
                  <c:v>Southern Grampians </c:v>
                </c:pt>
                <c:pt idx="10">
                  <c:v>Pyrenees </c:v>
                </c:pt>
                <c:pt idx="11">
                  <c:v>Hindmarsh </c:v>
                </c:pt>
                <c:pt idx="12">
                  <c:v>Glen Eira </c:v>
                </c:pt>
                <c:pt idx="13">
                  <c:v>Yarriambiak </c:v>
                </c:pt>
                <c:pt idx="14">
                  <c:v>Manningham </c:v>
                </c:pt>
                <c:pt idx="15">
                  <c:v>Monash </c:v>
                </c:pt>
                <c:pt idx="16">
                  <c:v>Maroondah </c:v>
                </c:pt>
                <c:pt idx="17">
                  <c:v>Bayside </c:v>
                </c:pt>
                <c:pt idx="18">
                  <c:v>Baw Baw </c:v>
                </c:pt>
                <c:pt idx="19">
                  <c:v>Yarra Ranges </c:v>
                </c:pt>
                <c:pt idx="20">
                  <c:v>Stonnington </c:v>
                </c:pt>
                <c:pt idx="21">
                  <c:v>Glenelg </c:v>
                </c:pt>
                <c:pt idx="22">
                  <c:v>Whitehorse </c:v>
                </c:pt>
                <c:pt idx="23">
                  <c:v>Port Phillip </c:v>
                </c:pt>
                <c:pt idx="24">
                  <c:v>Nillumbik </c:v>
                </c:pt>
                <c:pt idx="25">
                  <c:v>Moyne </c:v>
                </c:pt>
                <c:pt idx="26">
                  <c:v>Moonee Valley </c:v>
                </c:pt>
                <c:pt idx="27">
                  <c:v>Alpine </c:v>
                </c:pt>
                <c:pt idx="28">
                  <c:v>South Gippsland </c:v>
                </c:pt>
                <c:pt idx="29">
                  <c:v>Northern Grampians </c:v>
                </c:pt>
                <c:pt idx="30">
                  <c:v>Knox </c:v>
                </c:pt>
                <c:pt idx="31">
                  <c:v>Banyule </c:v>
                </c:pt>
                <c:pt idx="32">
                  <c:v>Yarra </c:v>
                </c:pt>
                <c:pt idx="33">
                  <c:v>Mansfield </c:v>
                </c:pt>
                <c:pt idx="34">
                  <c:v>Gannawarra </c:v>
                </c:pt>
                <c:pt idx="35">
                  <c:v>Ararat </c:v>
                </c:pt>
                <c:pt idx="36">
                  <c:v>Whittlesea </c:v>
                </c:pt>
                <c:pt idx="37">
                  <c:v>Warrnambool </c:v>
                </c:pt>
                <c:pt idx="38">
                  <c:v>Murrindindi </c:v>
                </c:pt>
                <c:pt idx="39">
                  <c:v>Mount Alexander </c:v>
                </c:pt>
                <c:pt idx="40">
                  <c:v>Indigo </c:v>
                </c:pt>
                <c:pt idx="41">
                  <c:v>Hobsons Bay </c:v>
                </c:pt>
                <c:pt idx="42">
                  <c:v>Greater Geelong </c:v>
                </c:pt>
                <c:pt idx="43">
                  <c:v>Golden Plains </c:v>
                </c:pt>
                <c:pt idx="44">
                  <c:v>Central Goldfields </c:v>
                </c:pt>
                <c:pt idx="45">
                  <c:v>Wyndham </c:v>
                </c:pt>
                <c:pt idx="46">
                  <c:v>Moira </c:v>
                </c:pt>
                <c:pt idx="47">
                  <c:v>Melton </c:v>
                </c:pt>
                <c:pt idx="48">
                  <c:v>Macedon Ranges </c:v>
                </c:pt>
                <c:pt idx="49">
                  <c:v>Kingston </c:v>
                </c:pt>
                <c:pt idx="50">
                  <c:v>Hepburn </c:v>
                </c:pt>
                <c:pt idx="51">
                  <c:v>Frankston </c:v>
                </c:pt>
                <c:pt idx="52">
                  <c:v>Mornington Peninsula </c:v>
                </c:pt>
                <c:pt idx="53">
                  <c:v>Casey </c:v>
                </c:pt>
                <c:pt idx="54">
                  <c:v>Campaspe </c:v>
                </c:pt>
                <c:pt idx="55">
                  <c:v>Bass Coast </c:v>
                </c:pt>
                <c:pt idx="56">
                  <c:v>Moreland </c:v>
                </c:pt>
                <c:pt idx="57">
                  <c:v>Greater Bendigo </c:v>
                </c:pt>
                <c:pt idx="58">
                  <c:v>Cardinia </c:v>
                </c:pt>
                <c:pt idx="59">
                  <c:v>Wangaratta </c:v>
                </c:pt>
                <c:pt idx="60">
                  <c:v>Moorabool </c:v>
                </c:pt>
                <c:pt idx="61">
                  <c:v>Hume </c:v>
                </c:pt>
                <c:pt idx="62">
                  <c:v>Colac-Otway </c:v>
                </c:pt>
                <c:pt idx="63">
                  <c:v>Wellington </c:v>
                </c:pt>
                <c:pt idx="64">
                  <c:v>Maribyrnong </c:v>
                </c:pt>
                <c:pt idx="65">
                  <c:v>East Gippsland </c:v>
                </c:pt>
                <c:pt idx="66">
                  <c:v>Darebin </c:v>
                </c:pt>
                <c:pt idx="67">
                  <c:v>Wodonga </c:v>
                </c:pt>
                <c:pt idx="68">
                  <c:v>Brimbank </c:v>
                </c:pt>
                <c:pt idx="69">
                  <c:v>Ballarat </c:v>
                </c:pt>
                <c:pt idx="70">
                  <c:v>Mitchell </c:v>
                </c:pt>
                <c:pt idx="71">
                  <c:v>Melbourne </c:v>
                </c:pt>
                <c:pt idx="72">
                  <c:v>Benalla </c:v>
                </c:pt>
                <c:pt idx="73">
                  <c:v>Swan Hill </c:v>
                </c:pt>
                <c:pt idx="74">
                  <c:v>Mildura </c:v>
                </c:pt>
                <c:pt idx="75">
                  <c:v>Horsham </c:v>
                </c:pt>
                <c:pt idx="76">
                  <c:v>Greater Shepparton </c:v>
                </c:pt>
                <c:pt idx="77">
                  <c:v>Greater Dandenong </c:v>
                </c:pt>
                <c:pt idx="78">
                  <c:v>Latrobe </c:v>
                </c:pt>
              </c:strCache>
            </c:strRef>
          </c:cat>
          <c:val>
            <c:numRef>
              <c:f>Front!$H$6:$H$84</c:f>
              <c:numCache>
                <c:formatCode>General</c:formatCode>
                <c:ptCount val="79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9.6999999999999993</c:v>
                </c:pt>
                <c:pt idx="4">
                  <c:v>9.6999999999999993</c:v>
                </c:pt>
                <c:pt idx="5">
                  <c:v>9.3000000000000007</c:v>
                </c:pt>
                <c:pt idx="6">
                  <c:v>9.3000000000000007</c:v>
                </c:pt>
                <c:pt idx="7">
                  <c:v>9</c:v>
                </c:pt>
                <c:pt idx="8">
                  <c:v>9</c:v>
                </c:pt>
                <c:pt idx="9">
                  <c:v>8.6999999999999993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</c:v>
                </c:pt>
                <c:pt idx="14">
                  <c:v>8</c:v>
                </c:pt>
                <c:pt idx="15">
                  <c:v>7.7</c:v>
                </c:pt>
                <c:pt idx="16">
                  <c:v>7.7</c:v>
                </c:pt>
                <c:pt idx="17">
                  <c:v>7.7</c:v>
                </c:pt>
                <c:pt idx="18">
                  <c:v>7.7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6.7</c:v>
                </c:pt>
                <c:pt idx="29">
                  <c:v>6.7</c:v>
                </c:pt>
                <c:pt idx="30">
                  <c:v>6.7</c:v>
                </c:pt>
                <c:pt idx="31">
                  <c:v>6.7</c:v>
                </c:pt>
                <c:pt idx="32">
                  <c:v>6.3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5.7</c:v>
                </c:pt>
                <c:pt idx="46">
                  <c:v>5.7</c:v>
                </c:pt>
                <c:pt idx="47">
                  <c:v>5.7</c:v>
                </c:pt>
                <c:pt idx="48">
                  <c:v>5.7</c:v>
                </c:pt>
                <c:pt idx="49">
                  <c:v>5.3</c:v>
                </c:pt>
                <c:pt idx="50">
                  <c:v>5.3</c:v>
                </c:pt>
                <c:pt idx="51">
                  <c:v>5.3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4.7</c:v>
                </c:pt>
                <c:pt idx="57">
                  <c:v>4.7</c:v>
                </c:pt>
                <c:pt idx="58">
                  <c:v>4.7</c:v>
                </c:pt>
                <c:pt idx="59">
                  <c:v>4.3</c:v>
                </c:pt>
                <c:pt idx="60">
                  <c:v>4.3</c:v>
                </c:pt>
                <c:pt idx="61">
                  <c:v>4.3</c:v>
                </c:pt>
                <c:pt idx="62">
                  <c:v>4.3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3.7</c:v>
                </c:pt>
                <c:pt idx="68">
                  <c:v>3.7</c:v>
                </c:pt>
                <c:pt idx="69">
                  <c:v>3.7</c:v>
                </c:pt>
                <c:pt idx="70">
                  <c:v>3.3</c:v>
                </c:pt>
                <c:pt idx="71">
                  <c:v>3.3</c:v>
                </c:pt>
                <c:pt idx="72">
                  <c:v>3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2.2999999999999998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A42-B173-43B49713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257152"/>
        <c:axId val="96258688"/>
      </c:barChart>
      <c:catAx>
        <c:axId val="96257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258688"/>
        <c:crosses val="autoZero"/>
        <c:auto val="1"/>
        <c:lblAlgn val="ctr"/>
        <c:lblOffset val="100"/>
        <c:noMultiLvlLbl val="0"/>
      </c:catAx>
      <c:valAx>
        <c:axId val="962586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9625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0185900568833"/>
          <c:y val="1.6509708632461588E-2"/>
          <c:w val="0.83139190492716186"/>
          <c:h val="0.92637620383292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Front!$K$8</c:f>
              <c:strCache>
                <c:ptCount val="1"/>
                <c:pt idx="0">
                  <c:v>Nillumbik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Front!$K$9:$K$18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8.8000000000000007</c:v>
                </c:pt>
                <c:pt idx="3">
                  <c:v>9.8000000000000007</c:v>
                </c:pt>
                <c:pt idx="4">
                  <c:v>10</c:v>
                </c:pt>
                <c:pt idx="5">
                  <c:v>10</c:v>
                </c:pt>
                <c:pt idx="6">
                  <c:v>6.5</c:v>
                </c:pt>
                <c:pt idx="7">
                  <c:v>7</c:v>
                </c:pt>
                <c:pt idx="8">
                  <c:v>9.4</c:v>
                </c:pt>
                <c:pt idx="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9-4AC9-9BE7-17F560F1D2AA}"/>
            </c:ext>
          </c:extLst>
        </c:ser>
        <c:ser>
          <c:idx val="1"/>
          <c:order val="1"/>
          <c:tx>
            <c:strRef>
              <c:f>Front!$L$8</c:f>
              <c:strCache>
                <c:ptCount val="1"/>
                <c:pt idx="0">
                  <c:v>Central Goldfields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Front!$L$9:$L$18</c:f>
              <c:numCache>
                <c:formatCode>General</c:formatCode>
                <c:ptCount val="10"/>
                <c:pt idx="0">
                  <c:v>4.3</c:v>
                </c:pt>
                <c:pt idx="1">
                  <c:v>4.5</c:v>
                </c:pt>
                <c:pt idx="2">
                  <c:v>6</c:v>
                </c:pt>
                <c:pt idx="3">
                  <c:v>1</c:v>
                </c:pt>
                <c:pt idx="4">
                  <c:v>1.3</c:v>
                </c:pt>
                <c:pt idx="5">
                  <c:v>4.3</c:v>
                </c:pt>
                <c:pt idx="6">
                  <c:v>7</c:v>
                </c:pt>
                <c:pt idx="7">
                  <c:v>6</c:v>
                </c:pt>
                <c:pt idx="8">
                  <c:v>3.8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9-4AC9-9BE7-17F560F1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96292224"/>
        <c:axId val="96298112"/>
      </c:barChart>
      <c:catAx>
        <c:axId val="9629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298112"/>
        <c:crosses val="autoZero"/>
        <c:auto val="1"/>
        <c:lblAlgn val="ctr"/>
        <c:lblOffset val="100"/>
        <c:noMultiLvlLbl val="0"/>
      </c:catAx>
      <c:valAx>
        <c:axId val="9629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629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94240357501775"/>
          <c:y val="0.81920546823314955"/>
          <c:w val="0.21570939320317303"/>
          <c:h val="8.15540147086181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0" dropStyle="combo" dx="16" fmlaLink="$F$4" fmlaRange="$AE$6:$AE$15" sel="8" val="0"/>
</file>

<file path=xl/ctrlProps/ctrlProp2.xml><?xml version="1.0" encoding="utf-8"?>
<formControlPr xmlns="http://schemas.microsoft.com/office/spreadsheetml/2009/9/main" objectType="Drop" dropLines="45" dropStyle="combo" dx="16" fmlaLink="$K$6" fmlaRange="$C$6:$C$86" sel="57" val="36"/>
</file>

<file path=xl/ctrlProps/ctrlProp3.xml><?xml version="1.0" encoding="utf-8"?>
<formControlPr xmlns="http://schemas.microsoft.com/office/spreadsheetml/2009/9/main" objectType="Drop" dropLines="45" dropStyle="combo" dx="16" fmlaLink="$K$4" fmlaRange="$C$6:$C$86" sel="1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</xdr:row>
          <xdr:rowOff>238125</xdr:rowOff>
        </xdr:from>
        <xdr:to>
          <xdr:col>6</xdr:col>
          <xdr:colOff>590550</xdr:colOff>
          <xdr:row>4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</xdr:row>
      <xdr:rowOff>47627</xdr:rowOff>
    </xdr:from>
    <xdr:to>
      <xdr:col>8</xdr:col>
      <xdr:colOff>38100</xdr:colOff>
      <xdr:row>63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5</xdr:row>
          <xdr:rowOff>0</xdr:rowOff>
        </xdr:from>
        <xdr:to>
          <xdr:col>11</xdr:col>
          <xdr:colOff>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</xdr:row>
          <xdr:rowOff>228600</xdr:rowOff>
        </xdr:from>
        <xdr:to>
          <xdr:col>11</xdr:col>
          <xdr:colOff>0</xdr:colOff>
          <xdr:row>3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</xdr:colOff>
      <xdr:row>6</xdr:row>
      <xdr:rowOff>52387</xdr:rowOff>
    </xdr:from>
    <xdr:to>
      <xdr:col>16</xdr:col>
      <xdr:colOff>95250</xdr:colOff>
      <xdr:row>27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9" sqref="X9"/>
    </sheetView>
  </sheetViews>
  <sheetFormatPr defaultRowHeight="14.25" x14ac:dyDescent="0.45"/>
  <cols>
    <col min="1" max="1" width="3.86328125" customWidth="1"/>
    <col min="2" max="2" width="16" customWidth="1"/>
    <col min="3" max="18" width="9.265625" style="2" customWidth="1"/>
    <col min="19" max="19" width="10.3984375" style="2" customWidth="1"/>
    <col min="20" max="41" width="9.265625" style="2" customWidth="1"/>
    <col min="42" max="42" width="10" style="2" customWidth="1"/>
    <col min="43" max="43" width="9.265625" style="2" customWidth="1"/>
    <col min="44" max="71" width="9.265625" customWidth="1"/>
    <col min="72" max="72" width="10.73046875" customWidth="1"/>
    <col min="73" max="80" width="9.265625" customWidth="1"/>
    <col min="81" max="81" width="10.86328125" customWidth="1"/>
    <col min="82" max="83" width="9.265625" customWidth="1"/>
  </cols>
  <sheetData>
    <row r="1" spans="1:83" ht="36" customHeight="1" x14ac:dyDescent="0.45">
      <c r="B1" s="26" t="s">
        <v>91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3" spans="1:83" x14ac:dyDescent="0.4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  <c r="AB3" s="6">
        <v>28</v>
      </c>
      <c r="AC3" s="6">
        <v>29</v>
      </c>
      <c r="AD3" s="6">
        <v>30</v>
      </c>
      <c r="AE3" s="6">
        <v>31</v>
      </c>
      <c r="AF3" s="6">
        <v>32</v>
      </c>
      <c r="AG3" s="6">
        <v>33</v>
      </c>
      <c r="AH3" s="6">
        <v>34</v>
      </c>
      <c r="AI3" s="6">
        <v>35</v>
      </c>
      <c r="AJ3" s="6">
        <v>36</v>
      </c>
      <c r="AK3" s="6">
        <v>37</v>
      </c>
      <c r="AL3" s="6">
        <v>38</v>
      </c>
      <c r="AM3" s="6">
        <v>39</v>
      </c>
      <c r="AN3" s="6">
        <v>40</v>
      </c>
      <c r="AO3" s="6">
        <v>41</v>
      </c>
      <c r="AP3" s="6">
        <v>42</v>
      </c>
      <c r="AQ3" s="6">
        <v>43</v>
      </c>
      <c r="AR3" s="6">
        <v>44</v>
      </c>
      <c r="AS3" s="6">
        <v>45</v>
      </c>
      <c r="AT3" s="6">
        <v>46</v>
      </c>
      <c r="AU3" s="6">
        <v>47</v>
      </c>
      <c r="AV3" s="6">
        <v>48</v>
      </c>
      <c r="AW3" s="6">
        <v>49</v>
      </c>
      <c r="AX3" s="6">
        <v>50</v>
      </c>
      <c r="AY3" s="6">
        <v>51</v>
      </c>
      <c r="AZ3" s="6">
        <v>52</v>
      </c>
      <c r="BA3" s="6">
        <v>53</v>
      </c>
      <c r="BB3" s="6">
        <v>54</v>
      </c>
      <c r="BC3" s="6">
        <v>55</v>
      </c>
      <c r="BD3" s="6">
        <v>56</v>
      </c>
      <c r="BE3" s="6">
        <v>57</v>
      </c>
      <c r="BF3" s="6">
        <v>58</v>
      </c>
      <c r="BG3" s="6">
        <v>59</v>
      </c>
      <c r="BH3" s="6">
        <v>60</v>
      </c>
      <c r="BI3" s="6">
        <v>61</v>
      </c>
      <c r="BJ3" s="6">
        <v>62</v>
      </c>
      <c r="BK3" s="6">
        <v>63</v>
      </c>
      <c r="BL3" s="6">
        <v>64</v>
      </c>
      <c r="BM3" s="6">
        <v>65</v>
      </c>
      <c r="BN3" s="6">
        <v>66</v>
      </c>
      <c r="BO3" s="6">
        <v>67</v>
      </c>
      <c r="BP3" s="6">
        <v>68</v>
      </c>
      <c r="BQ3" s="6">
        <v>69</v>
      </c>
      <c r="BR3" s="6">
        <v>70</v>
      </c>
      <c r="BS3" s="6">
        <v>71</v>
      </c>
      <c r="BT3" s="6">
        <v>72</v>
      </c>
      <c r="BU3" s="6">
        <v>73</v>
      </c>
      <c r="BV3" s="6">
        <v>74</v>
      </c>
      <c r="BW3" s="6">
        <v>75</v>
      </c>
      <c r="BX3" s="6">
        <v>76</v>
      </c>
      <c r="BY3" s="6">
        <v>77</v>
      </c>
      <c r="BZ3" s="6">
        <v>78</v>
      </c>
      <c r="CA3" s="6">
        <v>79</v>
      </c>
      <c r="CB3" s="6">
        <v>80</v>
      </c>
      <c r="CC3" s="6">
        <v>81</v>
      </c>
      <c r="CD3" s="6">
        <v>82</v>
      </c>
      <c r="CE3" s="6">
        <v>83</v>
      </c>
    </row>
    <row r="4" spans="1:83" s="3" customFormat="1" ht="30" customHeight="1" x14ac:dyDescent="0.45"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32</v>
      </c>
      <c r="AA4" s="4" t="s">
        <v>33</v>
      </c>
      <c r="AB4" s="4" t="s">
        <v>34</v>
      </c>
      <c r="AC4" s="4" t="s">
        <v>35</v>
      </c>
      <c r="AD4" s="4" t="s">
        <v>36</v>
      </c>
      <c r="AE4" s="4" t="s">
        <v>37</v>
      </c>
      <c r="AF4" s="4" t="s">
        <v>38</v>
      </c>
      <c r="AG4" s="4" t="s">
        <v>39</v>
      </c>
      <c r="AH4" s="4" t="s">
        <v>40</v>
      </c>
      <c r="AI4" s="4" t="s">
        <v>41</v>
      </c>
      <c r="AJ4" s="4" t="s">
        <v>42</v>
      </c>
      <c r="AK4" s="4" t="s">
        <v>43</v>
      </c>
      <c r="AL4" s="4" t="s">
        <v>44</v>
      </c>
      <c r="AM4" s="4" t="s">
        <v>45</v>
      </c>
      <c r="AN4" s="4" t="s">
        <v>46</v>
      </c>
      <c r="AO4" s="4" t="s">
        <v>47</v>
      </c>
      <c r="AP4" s="4" t="s">
        <v>48</v>
      </c>
      <c r="AQ4" s="4" t="s">
        <v>49</v>
      </c>
      <c r="AR4" s="4" t="s">
        <v>50</v>
      </c>
      <c r="AS4" s="4" t="s">
        <v>51</v>
      </c>
      <c r="AT4" s="4" t="s">
        <v>52</v>
      </c>
      <c r="AU4" s="4" t="s">
        <v>53</v>
      </c>
      <c r="AV4" s="4" t="s">
        <v>54</v>
      </c>
      <c r="AW4" s="4" t="s">
        <v>55</v>
      </c>
      <c r="AX4" s="4" t="s">
        <v>56</v>
      </c>
      <c r="AY4" s="4" t="s">
        <v>57</v>
      </c>
      <c r="AZ4" s="4" t="s">
        <v>58</v>
      </c>
      <c r="BA4" s="4" t="s">
        <v>59</v>
      </c>
      <c r="BB4" s="4" t="s">
        <v>60</v>
      </c>
      <c r="BC4" s="4" t="s">
        <v>61</v>
      </c>
      <c r="BD4" s="4" t="s">
        <v>62</v>
      </c>
      <c r="BE4" s="4" t="s">
        <v>63</v>
      </c>
      <c r="BF4" s="4" t="s">
        <v>64</v>
      </c>
      <c r="BG4" s="4" t="s">
        <v>65</v>
      </c>
      <c r="BH4" s="4" t="s">
        <v>66</v>
      </c>
      <c r="BI4" s="4" t="s">
        <v>67</v>
      </c>
      <c r="BJ4" s="4" t="s">
        <v>68</v>
      </c>
      <c r="BK4" s="4" t="s">
        <v>69</v>
      </c>
      <c r="BL4" s="4" t="s">
        <v>70</v>
      </c>
      <c r="BM4" s="4" t="s">
        <v>71</v>
      </c>
      <c r="BN4" s="4" t="s">
        <v>72</v>
      </c>
      <c r="BO4" s="4" t="s">
        <v>73</v>
      </c>
      <c r="BP4" s="4" t="s">
        <v>74</v>
      </c>
      <c r="BQ4" s="4" t="s">
        <v>75</v>
      </c>
      <c r="BR4" s="4" t="s">
        <v>76</v>
      </c>
      <c r="BS4" s="4" t="s">
        <v>77</v>
      </c>
      <c r="BT4" s="4" t="s">
        <v>78</v>
      </c>
      <c r="BU4" s="4" t="s">
        <v>79</v>
      </c>
      <c r="BV4" s="4" t="s">
        <v>80</v>
      </c>
      <c r="BW4" s="4" t="s">
        <v>81</v>
      </c>
      <c r="BX4" s="4" t="s">
        <v>82</v>
      </c>
      <c r="BY4" s="4" t="s">
        <v>83</v>
      </c>
      <c r="BZ4" s="4" t="s">
        <v>84</v>
      </c>
      <c r="CA4" s="4" t="s">
        <v>85</v>
      </c>
      <c r="CB4" s="4" t="s">
        <v>86</v>
      </c>
      <c r="CC4" s="4" t="s">
        <v>87</v>
      </c>
      <c r="CD4" s="4" t="s">
        <v>89</v>
      </c>
      <c r="CE4" s="4" t="s">
        <v>90</v>
      </c>
    </row>
    <row r="5" spans="1:83" x14ac:dyDescent="0.45">
      <c r="A5" s="6">
        <v>1</v>
      </c>
      <c r="B5" s="1" t="s">
        <v>0</v>
      </c>
      <c r="C5" s="1">
        <v>5.3</v>
      </c>
      <c r="D5" s="1">
        <v>6.5</v>
      </c>
      <c r="E5" s="1">
        <v>5</v>
      </c>
      <c r="F5" s="1">
        <v>4.5</v>
      </c>
      <c r="G5" s="1">
        <v>3.8</v>
      </c>
      <c r="H5" s="1">
        <v>5.3</v>
      </c>
      <c r="I5" s="1">
        <v>5.8</v>
      </c>
      <c r="J5" s="1">
        <v>5.3</v>
      </c>
      <c r="K5" s="1">
        <v>4</v>
      </c>
      <c r="L5" s="1">
        <v>2.5</v>
      </c>
      <c r="M5" s="1">
        <v>9</v>
      </c>
      <c r="N5" s="1">
        <v>6</v>
      </c>
      <c r="O5" s="1">
        <v>4.3</v>
      </c>
      <c r="P5" s="1">
        <v>3</v>
      </c>
      <c r="Q5" s="1">
        <v>4.3</v>
      </c>
      <c r="R5" s="1">
        <v>5.3</v>
      </c>
      <c r="S5" s="1">
        <v>7</v>
      </c>
      <c r="T5" s="1">
        <v>2</v>
      </c>
      <c r="U5" s="1">
        <v>4.5</v>
      </c>
      <c r="V5" s="1">
        <v>3.5</v>
      </c>
      <c r="W5" s="1">
        <v>7.5</v>
      </c>
      <c r="X5" s="1">
        <v>2.8</v>
      </c>
      <c r="Y5" s="1">
        <v>6.5</v>
      </c>
      <c r="Z5" s="1">
        <v>6</v>
      </c>
      <c r="AA5" s="1">
        <v>4.8</v>
      </c>
      <c r="AB5" s="1">
        <v>1.5</v>
      </c>
      <c r="AC5" s="1">
        <v>4</v>
      </c>
      <c r="AD5" s="1">
        <v>4.5</v>
      </c>
      <c r="AE5" s="1">
        <v>4</v>
      </c>
      <c r="AF5" s="1">
        <v>8.3000000000000007</v>
      </c>
      <c r="AG5" s="1">
        <v>3.8</v>
      </c>
      <c r="AH5" s="1">
        <v>6.5</v>
      </c>
      <c r="AI5" s="1">
        <v>2.8</v>
      </c>
      <c r="AJ5" s="1">
        <v>6.8</v>
      </c>
      <c r="AK5" s="1">
        <v>3.3</v>
      </c>
      <c r="AL5" s="1">
        <v>4.8</v>
      </c>
      <c r="AM5" s="1">
        <v>5.8</v>
      </c>
      <c r="AN5" s="1">
        <v>7.5</v>
      </c>
      <c r="AO5" s="1">
        <v>6.3</v>
      </c>
      <c r="AP5" s="1">
        <v>3.5</v>
      </c>
      <c r="AQ5" s="1">
        <v>5.5</v>
      </c>
      <c r="AR5" s="1">
        <v>2.5</v>
      </c>
      <c r="AS5" s="1">
        <v>3.8</v>
      </c>
      <c r="AT5" s="1">
        <v>1</v>
      </c>
      <c r="AU5" s="1">
        <v>3.8</v>
      </c>
      <c r="AV5" s="1">
        <v>4.8</v>
      </c>
      <c r="AW5" s="1">
        <v>4.8</v>
      </c>
      <c r="AX5" s="1">
        <v>5.5</v>
      </c>
      <c r="AY5" s="1">
        <v>2</v>
      </c>
      <c r="AZ5" s="1">
        <v>3.5</v>
      </c>
      <c r="BA5" s="1">
        <v>5.8</v>
      </c>
      <c r="BB5" s="1">
        <v>2.2999999999999998</v>
      </c>
      <c r="BC5" s="1">
        <v>4.3</v>
      </c>
      <c r="BD5" s="1">
        <v>4.3</v>
      </c>
      <c r="BE5" s="1">
        <v>6.8</v>
      </c>
      <c r="BF5" s="1">
        <v>4.8</v>
      </c>
      <c r="BG5" s="1">
        <v>7</v>
      </c>
      <c r="BH5" s="1">
        <v>7.3</v>
      </c>
      <c r="BI5" s="1">
        <v>3.3</v>
      </c>
      <c r="BJ5" s="1">
        <v>6.3</v>
      </c>
      <c r="BK5" s="1">
        <v>4.3</v>
      </c>
      <c r="BL5" s="1">
        <v>5</v>
      </c>
      <c r="BM5" s="1">
        <v>7.5</v>
      </c>
      <c r="BN5" s="1">
        <v>3.5</v>
      </c>
      <c r="BO5" s="1">
        <v>6.3</v>
      </c>
      <c r="BP5" s="1">
        <v>5.5</v>
      </c>
      <c r="BQ5" s="1">
        <v>5.5</v>
      </c>
      <c r="BR5" s="1">
        <v>7.3</v>
      </c>
      <c r="BS5" s="1">
        <v>5.8</v>
      </c>
      <c r="BT5" s="1">
        <v>4.5</v>
      </c>
      <c r="BU5" s="1">
        <v>5.8</v>
      </c>
      <c r="BV5" s="1">
        <v>9.8000000000000007</v>
      </c>
      <c r="BW5" s="1">
        <v>2.2999999999999998</v>
      </c>
      <c r="BX5" s="1">
        <v>2.8</v>
      </c>
      <c r="BY5" s="1">
        <v>5.5</v>
      </c>
      <c r="BZ5" s="1">
        <v>3.5</v>
      </c>
      <c r="CA5" s="1">
        <v>3.3</v>
      </c>
      <c r="CB5" s="1">
        <v>4.5</v>
      </c>
      <c r="CC5" s="1">
        <v>8.5</v>
      </c>
      <c r="CD5" s="7">
        <f>AVERAGE(C5:CC5)</f>
        <v>4.9177215189873458</v>
      </c>
      <c r="CE5" s="7">
        <f>AVERAGE(F5,I5,K5:L5,O5:P5,T5,V5,X5,AB5,AG5,AI5,AK5:AL5,AP5,AR5:AU5,AY5:AZ5,BB5:BC5,BG5,BI5,BN5,BW5:BX5,BZ5:CB5)</f>
        <v>3.4032258064516121</v>
      </c>
    </row>
    <row r="6" spans="1:83" x14ac:dyDescent="0.45">
      <c r="A6" s="6">
        <v>2</v>
      </c>
      <c r="B6" s="1" t="s">
        <v>1</v>
      </c>
      <c r="C6" s="1">
        <v>6.3</v>
      </c>
      <c r="D6" s="1">
        <v>4.8</v>
      </c>
      <c r="E6" s="1">
        <v>6.8</v>
      </c>
      <c r="F6" s="1">
        <v>8</v>
      </c>
      <c r="G6" s="1">
        <v>5</v>
      </c>
      <c r="H6" s="1">
        <v>5.8</v>
      </c>
      <c r="I6" s="1">
        <v>8.8000000000000007</v>
      </c>
      <c r="J6" s="1">
        <v>5.5</v>
      </c>
      <c r="K6" s="1">
        <v>8.5</v>
      </c>
      <c r="L6" s="1">
        <v>5.5</v>
      </c>
      <c r="M6" s="1">
        <v>7.5</v>
      </c>
      <c r="N6" s="1">
        <v>5.5</v>
      </c>
      <c r="O6" s="1">
        <v>6</v>
      </c>
      <c r="P6" s="1">
        <v>5.8</v>
      </c>
      <c r="Q6" s="1">
        <v>4.5</v>
      </c>
      <c r="R6" s="1">
        <v>5.3</v>
      </c>
      <c r="S6" s="1">
        <v>6.8</v>
      </c>
      <c r="T6" s="1">
        <v>6.8</v>
      </c>
      <c r="U6" s="1">
        <v>4.8</v>
      </c>
      <c r="V6" s="1">
        <v>5.8</v>
      </c>
      <c r="W6" s="1">
        <v>6.5</v>
      </c>
      <c r="X6" s="1">
        <v>8.3000000000000007</v>
      </c>
      <c r="Y6" s="1">
        <v>5.3</v>
      </c>
      <c r="Z6" s="1">
        <v>6.8</v>
      </c>
      <c r="AA6" s="1">
        <v>5.5</v>
      </c>
      <c r="AB6" s="1">
        <v>6</v>
      </c>
      <c r="AC6" s="1">
        <v>6.5</v>
      </c>
      <c r="AD6" s="1">
        <v>4.3</v>
      </c>
      <c r="AE6" s="1">
        <v>6.8</v>
      </c>
      <c r="AF6" s="1">
        <v>6</v>
      </c>
      <c r="AG6" s="1">
        <v>7</v>
      </c>
      <c r="AH6" s="1">
        <v>6.8</v>
      </c>
      <c r="AI6" s="1">
        <v>5.3</v>
      </c>
      <c r="AJ6" s="1">
        <v>7.8</v>
      </c>
      <c r="AK6" s="1">
        <v>7.5</v>
      </c>
      <c r="AL6" s="1">
        <v>7.8</v>
      </c>
      <c r="AM6" s="1">
        <v>4</v>
      </c>
      <c r="AN6" s="1">
        <v>4.3</v>
      </c>
      <c r="AO6" s="1">
        <v>8</v>
      </c>
      <c r="AP6" s="1">
        <v>8</v>
      </c>
      <c r="AQ6" s="1">
        <v>8</v>
      </c>
      <c r="AR6" s="1">
        <v>6.8</v>
      </c>
      <c r="AS6" s="1">
        <v>7.5</v>
      </c>
      <c r="AT6" s="1">
        <v>6</v>
      </c>
      <c r="AU6" s="1">
        <v>5.8</v>
      </c>
      <c r="AV6" s="1">
        <v>4</v>
      </c>
      <c r="AW6" s="1">
        <v>5.5</v>
      </c>
      <c r="AX6" s="1">
        <v>5</v>
      </c>
      <c r="AY6" s="1">
        <v>7.8</v>
      </c>
      <c r="AZ6" s="1">
        <v>7.5</v>
      </c>
      <c r="BA6" s="1">
        <v>7</v>
      </c>
      <c r="BB6" s="1">
        <v>6.8</v>
      </c>
      <c r="BC6" s="1">
        <v>6.5</v>
      </c>
      <c r="BD6" s="1">
        <v>7.8</v>
      </c>
      <c r="BE6" s="1">
        <v>6.3</v>
      </c>
      <c r="BF6" s="1">
        <v>4.8</v>
      </c>
      <c r="BG6" s="1">
        <v>9</v>
      </c>
      <c r="BH6" s="1">
        <v>4.3</v>
      </c>
      <c r="BI6" s="1">
        <v>7.8</v>
      </c>
      <c r="BJ6" s="1">
        <v>6</v>
      </c>
      <c r="BK6" s="1">
        <v>9</v>
      </c>
      <c r="BL6" s="1">
        <v>6.5</v>
      </c>
      <c r="BM6" s="1">
        <v>6.5</v>
      </c>
      <c r="BN6" s="1">
        <v>8.3000000000000007</v>
      </c>
      <c r="BO6" s="1">
        <v>5.8</v>
      </c>
      <c r="BP6" s="1">
        <v>9.3000000000000007</v>
      </c>
      <c r="BQ6" s="1">
        <v>3.5</v>
      </c>
      <c r="BR6" s="1">
        <v>7</v>
      </c>
      <c r="BS6" s="1">
        <v>6</v>
      </c>
      <c r="BT6" s="1">
        <v>6.5</v>
      </c>
      <c r="BU6" s="1">
        <v>5</v>
      </c>
      <c r="BV6" s="1">
        <v>7</v>
      </c>
      <c r="BW6" s="1">
        <v>8</v>
      </c>
      <c r="BX6" s="1">
        <v>6.3</v>
      </c>
      <c r="BY6" s="1">
        <v>5.5</v>
      </c>
      <c r="BZ6" s="1">
        <v>6.8</v>
      </c>
      <c r="CA6" s="1">
        <v>6.8</v>
      </c>
      <c r="CB6" s="1">
        <v>6.8</v>
      </c>
      <c r="CC6" s="1">
        <v>4.5</v>
      </c>
      <c r="CD6" s="7">
        <f t="shared" ref="CD6:CD14" si="0">AVERAGE(C6:CC6)</f>
        <v>6.4253164556962057</v>
      </c>
      <c r="CE6" s="7">
        <f t="shared" ref="CE6:CE14" si="1">AVERAGE(F6,I6,K6:L6,O6:P6,T6,V6,X6,AB6,AG6,AI6,AK6:AL6,AP6,AR6:AU6,AY6:AZ6,BB6:BC6,BG6,BI6,BN6,BW6:BX6,BZ6:CB6)</f>
        <v>7.0838709677419383</v>
      </c>
    </row>
    <row r="7" spans="1:83" x14ac:dyDescent="0.45">
      <c r="A7" s="6">
        <v>3</v>
      </c>
      <c r="B7" s="1" t="s">
        <v>2</v>
      </c>
      <c r="C7" s="1">
        <v>8.5</v>
      </c>
      <c r="D7" s="1">
        <v>7.8</v>
      </c>
      <c r="E7" s="1">
        <v>7.5</v>
      </c>
      <c r="F7" s="1">
        <v>7.8</v>
      </c>
      <c r="G7" s="1">
        <v>7.5</v>
      </c>
      <c r="H7" s="1">
        <v>7.8</v>
      </c>
      <c r="I7" s="1">
        <v>8.8000000000000007</v>
      </c>
      <c r="J7" s="1">
        <v>7.5</v>
      </c>
      <c r="K7" s="1">
        <v>9.3000000000000007</v>
      </c>
      <c r="L7" s="1">
        <v>4.8</v>
      </c>
      <c r="M7" s="1">
        <v>8.5</v>
      </c>
      <c r="N7" s="1">
        <v>7.5</v>
      </c>
      <c r="O7" s="1">
        <v>6.5</v>
      </c>
      <c r="P7" s="1">
        <v>5.8</v>
      </c>
      <c r="Q7" s="1">
        <v>6</v>
      </c>
      <c r="R7" s="1">
        <v>8</v>
      </c>
      <c r="S7" s="1">
        <v>8.5</v>
      </c>
      <c r="T7" s="1">
        <v>6.3</v>
      </c>
      <c r="U7" s="1">
        <v>7.3</v>
      </c>
      <c r="V7" s="1">
        <v>6.3</v>
      </c>
      <c r="W7" s="1">
        <v>8.3000000000000007</v>
      </c>
      <c r="X7" s="1">
        <v>7.8</v>
      </c>
      <c r="Y7" s="1">
        <v>8</v>
      </c>
      <c r="Z7" s="1">
        <v>8.3000000000000007</v>
      </c>
      <c r="AA7" s="1">
        <v>7.5</v>
      </c>
      <c r="AB7" s="1">
        <v>4.5</v>
      </c>
      <c r="AC7" s="1">
        <v>7</v>
      </c>
      <c r="AD7" s="1">
        <v>5.5</v>
      </c>
      <c r="AE7" s="1">
        <v>8.3000000000000007</v>
      </c>
      <c r="AF7" s="1">
        <v>8.3000000000000007</v>
      </c>
      <c r="AG7" s="1">
        <v>6.8</v>
      </c>
      <c r="AH7" s="1">
        <v>8</v>
      </c>
      <c r="AI7" s="1">
        <v>5.5</v>
      </c>
      <c r="AJ7" s="1">
        <v>8.8000000000000007</v>
      </c>
      <c r="AK7" s="1">
        <v>7</v>
      </c>
      <c r="AL7" s="1">
        <v>7.5</v>
      </c>
      <c r="AM7" s="1">
        <v>6</v>
      </c>
      <c r="AN7" s="1">
        <v>7.8</v>
      </c>
      <c r="AO7" s="1">
        <v>8.8000000000000007</v>
      </c>
      <c r="AP7" s="1">
        <v>7.8</v>
      </c>
      <c r="AQ7" s="1">
        <v>8.3000000000000007</v>
      </c>
      <c r="AR7" s="1">
        <v>6.3</v>
      </c>
      <c r="AS7" s="1">
        <v>8</v>
      </c>
      <c r="AT7" s="1">
        <v>6.5</v>
      </c>
      <c r="AU7" s="1">
        <v>5.8</v>
      </c>
      <c r="AV7" s="1">
        <v>6.5</v>
      </c>
      <c r="AW7" s="1">
        <v>6.5</v>
      </c>
      <c r="AX7" s="1">
        <v>7</v>
      </c>
      <c r="AY7" s="1">
        <v>6.8</v>
      </c>
      <c r="AZ7" s="1">
        <v>7.5</v>
      </c>
      <c r="BA7" s="1">
        <v>7.8</v>
      </c>
      <c r="BB7" s="1">
        <v>6.5</v>
      </c>
      <c r="BC7" s="1">
        <v>7.8</v>
      </c>
      <c r="BD7" s="1">
        <v>7.5</v>
      </c>
      <c r="BE7" s="1">
        <v>8.8000000000000007</v>
      </c>
      <c r="BF7" s="1">
        <v>8.3000000000000007</v>
      </c>
      <c r="BG7" s="1">
        <v>8.8000000000000007</v>
      </c>
      <c r="BH7" s="1">
        <v>7.5</v>
      </c>
      <c r="BI7" s="1">
        <v>8</v>
      </c>
      <c r="BJ7" s="1">
        <v>7</v>
      </c>
      <c r="BK7" s="1">
        <v>9.5</v>
      </c>
      <c r="BL7" s="1">
        <v>8.5</v>
      </c>
      <c r="BM7" s="1">
        <v>9</v>
      </c>
      <c r="BN7" s="1">
        <v>8.5</v>
      </c>
      <c r="BO7" s="1">
        <v>8.3000000000000007</v>
      </c>
      <c r="BP7" s="1">
        <v>9</v>
      </c>
      <c r="BQ7" s="1">
        <v>6.8</v>
      </c>
      <c r="BR7" s="1">
        <v>9</v>
      </c>
      <c r="BS7" s="1">
        <v>7.3</v>
      </c>
      <c r="BT7" s="1">
        <v>7.8</v>
      </c>
      <c r="BU7" s="1">
        <v>7.5</v>
      </c>
      <c r="BV7" s="1">
        <v>8.3000000000000007</v>
      </c>
      <c r="BW7" s="1">
        <v>7.8</v>
      </c>
      <c r="BX7" s="1">
        <v>5.8</v>
      </c>
      <c r="BY7" s="1">
        <v>6.8</v>
      </c>
      <c r="BZ7" s="1">
        <v>5.8</v>
      </c>
      <c r="CA7" s="1">
        <v>8</v>
      </c>
      <c r="CB7" s="1">
        <v>8</v>
      </c>
      <c r="CC7" s="1">
        <v>8.3000000000000007</v>
      </c>
      <c r="CD7" s="7">
        <f t="shared" si="0"/>
        <v>7.5025316455696194</v>
      </c>
      <c r="CE7" s="7">
        <f t="shared" si="1"/>
        <v>7.0451612903225831</v>
      </c>
    </row>
    <row r="8" spans="1:83" x14ac:dyDescent="0.45">
      <c r="A8" s="6">
        <v>4</v>
      </c>
      <c r="B8" s="1" t="s">
        <v>88</v>
      </c>
      <c r="C8" s="1">
        <v>6</v>
      </c>
      <c r="D8" s="1">
        <v>3.3</v>
      </c>
      <c r="E8" s="1">
        <v>4.8</v>
      </c>
      <c r="F8" s="1">
        <v>8.5</v>
      </c>
      <c r="G8" s="1">
        <v>2.5</v>
      </c>
      <c r="H8" s="1">
        <v>5.8</v>
      </c>
      <c r="I8" s="1">
        <v>8.8000000000000007</v>
      </c>
      <c r="J8" s="1">
        <v>3.5</v>
      </c>
      <c r="K8" s="1">
        <v>8.8000000000000007</v>
      </c>
      <c r="L8" s="1">
        <v>3.3</v>
      </c>
      <c r="M8" s="1">
        <v>3.3</v>
      </c>
      <c r="N8" s="1">
        <v>5.3</v>
      </c>
      <c r="O8" s="1">
        <v>7</v>
      </c>
      <c r="P8" s="1">
        <v>6.5</v>
      </c>
      <c r="Q8" s="1">
        <v>1</v>
      </c>
      <c r="R8" s="1">
        <v>6</v>
      </c>
      <c r="S8" s="1">
        <v>6.3</v>
      </c>
      <c r="T8" s="1">
        <v>6.5</v>
      </c>
      <c r="U8" s="1">
        <v>2</v>
      </c>
      <c r="V8" s="1">
        <v>6.5</v>
      </c>
      <c r="W8" s="1">
        <v>4</v>
      </c>
      <c r="X8" s="1">
        <v>9</v>
      </c>
      <c r="Y8" s="1">
        <v>4.3</v>
      </c>
      <c r="Z8" s="1">
        <v>8</v>
      </c>
      <c r="AA8" s="1">
        <v>5</v>
      </c>
      <c r="AB8" s="1">
        <v>2.5</v>
      </c>
      <c r="AC8" s="1">
        <v>5.5</v>
      </c>
      <c r="AD8" s="1">
        <v>5.3</v>
      </c>
      <c r="AE8" s="1">
        <v>4</v>
      </c>
      <c r="AF8" s="1">
        <v>3.5</v>
      </c>
      <c r="AG8" s="1">
        <v>7.3</v>
      </c>
      <c r="AH8" s="1">
        <v>6.8</v>
      </c>
      <c r="AI8" s="1">
        <v>4</v>
      </c>
      <c r="AJ8" s="1">
        <v>7.5</v>
      </c>
      <c r="AK8" s="1">
        <v>7.5</v>
      </c>
      <c r="AL8" s="1">
        <v>8</v>
      </c>
      <c r="AM8" s="1">
        <v>2.5</v>
      </c>
      <c r="AN8" s="1">
        <v>2.2999999999999998</v>
      </c>
      <c r="AO8" s="1">
        <v>8.5</v>
      </c>
      <c r="AP8" s="1">
        <v>6.5</v>
      </c>
      <c r="AQ8" s="1">
        <v>6.3</v>
      </c>
      <c r="AR8" s="1">
        <v>6.8</v>
      </c>
      <c r="AS8" s="1">
        <v>7.8</v>
      </c>
      <c r="AT8" s="1">
        <v>7.5</v>
      </c>
      <c r="AU8" s="1">
        <v>6.3</v>
      </c>
      <c r="AV8" s="1">
        <v>3.5</v>
      </c>
      <c r="AW8" s="1">
        <v>6</v>
      </c>
      <c r="AX8" s="1">
        <v>4.3</v>
      </c>
      <c r="AY8" s="1">
        <v>6.8</v>
      </c>
      <c r="AZ8" s="1">
        <v>8.3000000000000007</v>
      </c>
      <c r="BA8" s="1">
        <v>6.3</v>
      </c>
      <c r="BB8" s="1">
        <v>7</v>
      </c>
      <c r="BC8" s="1">
        <v>6.5</v>
      </c>
      <c r="BD8" s="1">
        <v>3.5</v>
      </c>
      <c r="BE8" s="1">
        <v>7.8</v>
      </c>
      <c r="BF8" s="1">
        <v>5.5</v>
      </c>
      <c r="BG8" s="1">
        <v>9.8000000000000007</v>
      </c>
      <c r="BH8" s="1">
        <v>3.5</v>
      </c>
      <c r="BI8" s="1">
        <v>9.3000000000000007</v>
      </c>
      <c r="BJ8" s="1">
        <v>2.2999999999999998</v>
      </c>
      <c r="BK8" s="1">
        <v>6.8</v>
      </c>
      <c r="BL8" s="1">
        <v>5</v>
      </c>
      <c r="BM8" s="1">
        <v>5.8</v>
      </c>
      <c r="BN8" s="1">
        <v>9.5</v>
      </c>
      <c r="BO8" s="1">
        <v>4.8</v>
      </c>
      <c r="BP8" s="1">
        <v>8.8000000000000007</v>
      </c>
      <c r="BQ8" s="1">
        <v>5</v>
      </c>
      <c r="BR8" s="1">
        <v>4.3</v>
      </c>
      <c r="BS8" s="1">
        <v>5.3</v>
      </c>
      <c r="BT8" s="1">
        <v>6.8</v>
      </c>
      <c r="BU8" s="1">
        <v>4.3</v>
      </c>
      <c r="BV8" s="1">
        <v>6.8</v>
      </c>
      <c r="BW8" s="1">
        <v>6.5</v>
      </c>
      <c r="BX8" s="1">
        <v>6</v>
      </c>
      <c r="BY8" s="1">
        <v>6.3</v>
      </c>
      <c r="BZ8" s="1">
        <v>6.8</v>
      </c>
      <c r="CA8" s="1">
        <v>8.3000000000000007</v>
      </c>
      <c r="CB8" s="1">
        <v>7.8</v>
      </c>
      <c r="CC8" s="1">
        <v>3.3</v>
      </c>
      <c r="CD8" s="7">
        <f t="shared" si="0"/>
        <v>5.835443037974688</v>
      </c>
      <c r="CE8" s="7">
        <f t="shared" si="1"/>
        <v>7.1516129032258089</v>
      </c>
    </row>
    <row r="9" spans="1:83" x14ac:dyDescent="0.45">
      <c r="A9" s="6">
        <v>5</v>
      </c>
      <c r="B9" s="1" t="s">
        <v>3</v>
      </c>
      <c r="C9" s="1">
        <v>4.7</v>
      </c>
      <c r="D9" s="1">
        <v>4</v>
      </c>
      <c r="E9" s="1">
        <v>5</v>
      </c>
      <c r="F9" s="1">
        <v>9</v>
      </c>
      <c r="G9" s="1">
        <v>3.3</v>
      </c>
      <c r="H9" s="1">
        <v>6.3</v>
      </c>
      <c r="I9" s="1">
        <v>10</v>
      </c>
      <c r="J9" s="1">
        <v>3.7</v>
      </c>
      <c r="K9" s="1">
        <v>10</v>
      </c>
      <c r="L9" s="1">
        <v>2</v>
      </c>
      <c r="M9" s="1">
        <v>3</v>
      </c>
      <c r="N9" s="1">
        <v>3.7</v>
      </c>
      <c r="O9" s="1">
        <v>7.3</v>
      </c>
      <c r="P9" s="1">
        <v>6</v>
      </c>
      <c r="Q9" s="1">
        <v>1.3</v>
      </c>
      <c r="R9" s="1">
        <v>4.7</v>
      </c>
      <c r="S9" s="1">
        <v>5</v>
      </c>
      <c r="T9" s="1">
        <v>6.7</v>
      </c>
      <c r="U9" s="1">
        <v>3</v>
      </c>
      <c r="V9" s="1">
        <v>6</v>
      </c>
      <c r="W9" s="1">
        <v>2.7</v>
      </c>
      <c r="X9" s="1">
        <v>9.6999999999999993</v>
      </c>
      <c r="Y9" s="1">
        <v>4</v>
      </c>
      <c r="Z9" s="1">
        <v>7.3</v>
      </c>
      <c r="AA9" s="1">
        <v>5</v>
      </c>
      <c r="AB9" s="1">
        <v>1.7</v>
      </c>
      <c r="AC9" s="1">
        <v>6.7</v>
      </c>
      <c r="AD9" s="1">
        <v>3.7</v>
      </c>
      <c r="AE9" s="1">
        <v>4.7</v>
      </c>
      <c r="AF9" s="1">
        <v>2.7</v>
      </c>
      <c r="AG9" s="1">
        <v>6.7</v>
      </c>
      <c r="AH9" s="1">
        <v>5</v>
      </c>
      <c r="AI9" s="1">
        <v>3</v>
      </c>
      <c r="AJ9" s="1">
        <v>6.3</v>
      </c>
      <c r="AK9" s="1">
        <v>8</v>
      </c>
      <c r="AL9" s="1">
        <v>8.3000000000000007</v>
      </c>
      <c r="AM9" s="1">
        <v>3</v>
      </c>
      <c r="AN9" s="1">
        <v>1.7</v>
      </c>
      <c r="AO9" s="1">
        <v>9.3000000000000007</v>
      </c>
      <c r="AP9" s="1">
        <v>9.3000000000000007</v>
      </c>
      <c r="AQ9" s="1">
        <v>6.3</v>
      </c>
      <c r="AR9" s="1">
        <v>5.3</v>
      </c>
      <c r="AS9" s="1">
        <v>8</v>
      </c>
      <c r="AT9" s="1">
        <v>8</v>
      </c>
      <c r="AU9" s="1">
        <v>5.3</v>
      </c>
      <c r="AV9" s="1">
        <v>2.2999999999999998</v>
      </c>
      <c r="AW9" s="1">
        <v>6.3</v>
      </c>
      <c r="AX9" s="1">
        <v>3.3</v>
      </c>
      <c r="AY9" s="1">
        <v>8</v>
      </c>
      <c r="AZ9" s="1">
        <v>8.6999999999999993</v>
      </c>
      <c r="BA9" s="1">
        <v>6.7</v>
      </c>
      <c r="BB9" s="1">
        <v>7</v>
      </c>
      <c r="BC9" s="1">
        <v>7</v>
      </c>
      <c r="BD9" s="1">
        <v>5</v>
      </c>
      <c r="BE9" s="1">
        <v>6.7</v>
      </c>
      <c r="BF9" s="1">
        <v>4.7</v>
      </c>
      <c r="BG9" s="1">
        <v>10</v>
      </c>
      <c r="BH9" s="1">
        <v>3.3</v>
      </c>
      <c r="BI9" s="1">
        <v>10</v>
      </c>
      <c r="BJ9" s="1">
        <v>1.7</v>
      </c>
      <c r="BK9" s="1">
        <v>9</v>
      </c>
      <c r="BL9" s="1">
        <v>5.3</v>
      </c>
      <c r="BM9" s="1">
        <v>5.7</v>
      </c>
      <c r="BN9" s="1">
        <v>10</v>
      </c>
      <c r="BO9" s="1">
        <v>3.7</v>
      </c>
      <c r="BP9" s="1">
        <v>9.3000000000000007</v>
      </c>
      <c r="BQ9" s="1">
        <v>3.3</v>
      </c>
      <c r="BR9" s="1">
        <v>4.7</v>
      </c>
      <c r="BS9" s="1">
        <v>4.7</v>
      </c>
      <c r="BT9" s="1">
        <v>5</v>
      </c>
      <c r="BU9" s="1">
        <v>4.3</v>
      </c>
      <c r="BV9" s="1">
        <v>3.7</v>
      </c>
      <c r="BW9" s="1">
        <v>9</v>
      </c>
      <c r="BX9" s="1">
        <v>4.7</v>
      </c>
      <c r="BY9" s="1">
        <v>5</v>
      </c>
      <c r="BZ9" s="1">
        <v>7</v>
      </c>
      <c r="CA9" s="1">
        <v>9</v>
      </c>
      <c r="CB9" s="1">
        <v>8</v>
      </c>
      <c r="CC9" s="1">
        <v>2.7</v>
      </c>
      <c r="CD9" s="7">
        <f t="shared" si="0"/>
        <v>5.7113924050632905</v>
      </c>
      <c r="CE9" s="7">
        <f t="shared" si="1"/>
        <v>7.3774193548387093</v>
      </c>
    </row>
    <row r="10" spans="1:83" x14ac:dyDescent="0.45">
      <c r="A10" s="6">
        <v>6</v>
      </c>
      <c r="B10" s="1" t="s">
        <v>4</v>
      </c>
      <c r="C10" s="1">
        <v>6.3</v>
      </c>
      <c r="D10" s="1">
        <v>5.7</v>
      </c>
      <c r="E10" s="1">
        <v>6.7</v>
      </c>
      <c r="F10" s="1">
        <v>7.7</v>
      </c>
      <c r="G10" s="1">
        <v>6</v>
      </c>
      <c r="H10" s="1">
        <v>7.7</v>
      </c>
      <c r="I10" s="1">
        <v>9.3000000000000007</v>
      </c>
      <c r="J10" s="1">
        <v>6.3</v>
      </c>
      <c r="K10" s="1">
        <v>9.3000000000000007</v>
      </c>
      <c r="L10" s="1">
        <v>6</v>
      </c>
      <c r="M10" s="1">
        <v>5.3</v>
      </c>
      <c r="N10" s="1">
        <v>6.3</v>
      </c>
      <c r="O10" s="1">
        <v>8.6999999999999993</v>
      </c>
      <c r="P10" s="1">
        <v>8.3000000000000007</v>
      </c>
      <c r="Q10" s="1">
        <v>4.3</v>
      </c>
      <c r="R10" s="1">
        <v>6.3</v>
      </c>
      <c r="S10" s="1">
        <v>6.7</v>
      </c>
      <c r="T10" s="1">
        <v>6</v>
      </c>
      <c r="U10" s="1">
        <v>5</v>
      </c>
      <c r="V10" s="1">
        <v>7.3</v>
      </c>
      <c r="W10" s="1">
        <v>5.3</v>
      </c>
      <c r="X10" s="1">
        <v>7.3</v>
      </c>
      <c r="Y10" s="1">
        <v>5.3</v>
      </c>
      <c r="Z10" s="1">
        <v>8.6999999999999993</v>
      </c>
      <c r="AA10" s="1">
        <v>6.7</v>
      </c>
      <c r="AB10" s="1">
        <v>6</v>
      </c>
      <c r="AC10" s="1">
        <v>7.3</v>
      </c>
      <c r="AD10" s="1">
        <v>5.3</v>
      </c>
      <c r="AE10" s="1">
        <v>6</v>
      </c>
      <c r="AF10" s="1">
        <v>5.3</v>
      </c>
      <c r="AG10" s="1">
        <v>6.7</v>
      </c>
      <c r="AH10" s="1">
        <v>5.3</v>
      </c>
      <c r="AI10" s="1">
        <v>6.7</v>
      </c>
      <c r="AJ10" s="1">
        <v>7.7</v>
      </c>
      <c r="AK10" s="1">
        <v>8</v>
      </c>
      <c r="AL10" s="1">
        <v>9.3000000000000007</v>
      </c>
      <c r="AM10" s="1">
        <v>6</v>
      </c>
      <c r="AN10" s="1">
        <v>4.7</v>
      </c>
      <c r="AO10" s="1">
        <v>8.6999999999999993</v>
      </c>
      <c r="AP10" s="1">
        <v>8.3000000000000007</v>
      </c>
      <c r="AQ10" s="1">
        <v>5.7</v>
      </c>
      <c r="AR10" s="1">
        <v>6.3</v>
      </c>
      <c r="AS10" s="1">
        <v>9.3000000000000007</v>
      </c>
      <c r="AT10" s="1">
        <v>7</v>
      </c>
      <c r="AU10" s="1">
        <v>7</v>
      </c>
      <c r="AV10" s="1">
        <v>4.3</v>
      </c>
      <c r="AW10" s="1">
        <v>7</v>
      </c>
      <c r="AX10" s="1">
        <v>5.7</v>
      </c>
      <c r="AY10" s="1">
        <v>7.7</v>
      </c>
      <c r="AZ10" s="1">
        <v>6.7</v>
      </c>
      <c r="BA10" s="1">
        <v>6.7</v>
      </c>
      <c r="BB10" s="1">
        <v>6.3</v>
      </c>
      <c r="BC10" s="1">
        <v>8.6999999999999993</v>
      </c>
      <c r="BD10" s="1">
        <v>6</v>
      </c>
      <c r="BE10" s="1">
        <v>7.7</v>
      </c>
      <c r="BF10" s="1">
        <v>7</v>
      </c>
      <c r="BG10" s="1">
        <v>10</v>
      </c>
      <c r="BH10" s="1">
        <v>5</v>
      </c>
      <c r="BI10" s="1">
        <v>7</v>
      </c>
      <c r="BJ10" s="1">
        <v>5</v>
      </c>
      <c r="BK10" s="1">
        <v>8</v>
      </c>
      <c r="BL10" s="1">
        <v>7.3</v>
      </c>
      <c r="BM10" s="1">
        <v>6</v>
      </c>
      <c r="BN10" s="1">
        <v>7.7</v>
      </c>
      <c r="BO10" s="1">
        <v>6.3</v>
      </c>
      <c r="BP10" s="1">
        <v>9</v>
      </c>
      <c r="BQ10" s="1">
        <v>4</v>
      </c>
      <c r="BR10" s="1">
        <v>6.3</v>
      </c>
      <c r="BS10" s="1">
        <v>6.7</v>
      </c>
      <c r="BT10" s="1">
        <v>7</v>
      </c>
      <c r="BU10" s="1">
        <v>6.3</v>
      </c>
      <c r="BV10" s="1">
        <v>5.3</v>
      </c>
      <c r="BW10" s="1">
        <v>8.3000000000000007</v>
      </c>
      <c r="BX10" s="1">
        <v>6.3</v>
      </c>
      <c r="BY10" s="1">
        <v>6.7</v>
      </c>
      <c r="BZ10" s="1">
        <v>8</v>
      </c>
      <c r="CA10" s="1">
        <v>7</v>
      </c>
      <c r="CB10" s="1">
        <v>9.3000000000000007</v>
      </c>
      <c r="CC10" s="1">
        <v>5.3</v>
      </c>
      <c r="CD10" s="7">
        <f t="shared" si="0"/>
        <v>6.7936708860759483</v>
      </c>
      <c r="CE10" s="7">
        <f t="shared" si="1"/>
        <v>7.661290322580645</v>
      </c>
    </row>
    <row r="11" spans="1:83" x14ac:dyDescent="0.45">
      <c r="A11" s="6">
        <v>7</v>
      </c>
      <c r="B11" s="1" t="s">
        <v>5</v>
      </c>
      <c r="C11" s="1">
        <v>5</v>
      </c>
      <c r="D11" s="1">
        <v>6.5</v>
      </c>
      <c r="E11" s="1">
        <v>8</v>
      </c>
      <c r="F11" s="1">
        <v>7.5</v>
      </c>
      <c r="G11" s="1">
        <v>6.5</v>
      </c>
      <c r="H11" s="1">
        <v>5</v>
      </c>
      <c r="I11" s="1">
        <v>5.5</v>
      </c>
      <c r="J11" s="1">
        <v>6</v>
      </c>
      <c r="K11" s="1">
        <v>6.5</v>
      </c>
      <c r="L11" s="1">
        <v>9.5</v>
      </c>
      <c r="M11" s="1">
        <v>3.5</v>
      </c>
      <c r="N11" s="1">
        <v>5.5</v>
      </c>
      <c r="O11" s="1">
        <v>7</v>
      </c>
      <c r="P11" s="1">
        <v>9.5</v>
      </c>
      <c r="Q11" s="1">
        <v>7</v>
      </c>
      <c r="R11" s="1">
        <v>6</v>
      </c>
      <c r="S11" s="1">
        <v>3.5</v>
      </c>
      <c r="T11" s="1">
        <v>9</v>
      </c>
      <c r="U11" s="1">
        <v>5</v>
      </c>
      <c r="V11" s="1">
        <v>8.5</v>
      </c>
      <c r="W11" s="1">
        <v>4</v>
      </c>
      <c r="X11" s="1">
        <v>8</v>
      </c>
      <c r="Y11" s="1">
        <v>5</v>
      </c>
      <c r="Z11" s="1">
        <v>4.5</v>
      </c>
      <c r="AA11" s="1">
        <v>7.5</v>
      </c>
      <c r="AB11" s="1">
        <v>10</v>
      </c>
      <c r="AC11" s="1">
        <v>8</v>
      </c>
      <c r="AD11" s="1">
        <v>7.5</v>
      </c>
      <c r="AE11" s="1">
        <v>5.5</v>
      </c>
      <c r="AF11" s="1">
        <v>4.5</v>
      </c>
      <c r="AG11" s="1">
        <v>7.5</v>
      </c>
      <c r="AH11" s="1">
        <v>6.5</v>
      </c>
      <c r="AI11" s="1">
        <v>9.5</v>
      </c>
      <c r="AJ11" s="1">
        <v>5</v>
      </c>
      <c r="AK11" s="1">
        <v>8.5</v>
      </c>
      <c r="AL11" s="1">
        <v>8.5</v>
      </c>
      <c r="AM11" s="1">
        <v>7.5</v>
      </c>
      <c r="AN11" s="1">
        <v>2.5</v>
      </c>
      <c r="AO11" s="1">
        <v>4.5</v>
      </c>
      <c r="AP11" s="1">
        <v>8</v>
      </c>
      <c r="AQ11" s="1">
        <v>4</v>
      </c>
      <c r="AR11" s="1">
        <v>9</v>
      </c>
      <c r="AS11" s="1">
        <v>8</v>
      </c>
      <c r="AT11" s="1">
        <v>8.5</v>
      </c>
      <c r="AU11" s="1">
        <v>8.5</v>
      </c>
      <c r="AV11" s="1">
        <v>7.5</v>
      </c>
      <c r="AW11" s="1">
        <v>6.5</v>
      </c>
      <c r="AX11" s="1">
        <v>5</v>
      </c>
      <c r="AY11" s="1">
        <v>9.5</v>
      </c>
      <c r="AZ11" s="1">
        <v>8</v>
      </c>
      <c r="BA11" s="1">
        <v>5.5</v>
      </c>
      <c r="BB11" s="1">
        <v>9</v>
      </c>
      <c r="BC11" s="1">
        <v>7</v>
      </c>
      <c r="BD11" s="1">
        <v>5</v>
      </c>
      <c r="BE11" s="1">
        <v>3.5</v>
      </c>
      <c r="BF11" s="1">
        <v>5</v>
      </c>
      <c r="BG11" s="1">
        <v>6.5</v>
      </c>
      <c r="BH11" s="1">
        <v>6</v>
      </c>
      <c r="BI11" s="1">
        <v>7</v>
      </c>
      <c r="BJ11" s="1">
        <v>4</v>
      </c>
      <c r="BK11" s="1">
        <v>5.5</v>
      </c>
      <c r="BL11" s="1">
        <v>3.5</v>
      </c>
      <c r="BM11" s="1">
        <v>5</v>
      </c>
      <c r="BN11" s="1">
        <v>6.5</v>
      </c>
      <c r="BO11" s="1">
        <v>4.5</v>
      </c>
      <c r="BP11" s="1">
        <v>5</v>
      </c>
      <c r="BQ11" s="1">
        <v>7</v>
      </c>
      <c r="BR11" s="1">
        <v>3</v>
      </c>
      <c r="BS11" s="1">
        <v>6</v>
      </c>
      <c r="BT11" s="1">
        <v>8</v>
      </c>
      <c r="BU11" s="1">
        <v>4.5</v>
      </c>
      <c r="BV11" s="1">
        <v>3</v>
      </c>
      <c r="BW11" s="1">
        <v>8.5</v>
      </c>
      <c r="BX11" s="1">
        <v>9.5</v>
      </c>
      <c r="BY11" s="1">
        <v>7</v>
      </c>
      <c r="BZ11" s="1">
        <v>9</v>
      </c>
      <c r="CA11" s="1">
        <v>7</v>
      </c>
      <c r="CB11" s="1">
        <v>7</v>
      </c>
      <c r="CC11" s="1">
        <v>4</v>
      </c>
      <c r="CD11" s="7">
        <f t="shared" si="0"/>
        <v>6.4493670886075947</v>
      </c>
      <c r="CE11" s="7">
        <f t="shared" si="1"/>
        <v>8.112903225806452</v>
      </c>
    </row>
    <row r="12" spans="1:83" x14ac:dyDescent="0.45">
      <c r="A12" s="6">
        <v>8</v>
      </c>
      <c r="B12" s="1" t="s">
        <v>6</v>
      </c>
      <c r="C12" s="1">
        <v>7</v>
      </c>
      <c r="D12" s="1">
        <v>6.3</v>
      </c>
      <c r="E12" s="1">
        <v>3.7</v>
      </c>
      <c r="F12" s="1">
        <v>6.7</v>
      </c>
      <c r="G12" s="1">
        <v>5</v>
      </c>
      <c r="H12" s="1">
        <v>7.7</v>
      </c>
      <c r="I12" s="1">
        <v>7.7</v>
      </c>
      <c r="J12" s="1">
        <v>3</v>
      </c>
      <c r="K12" s="1">
        <v>9</v>
      </c>
      <c r="L12" s="1">
        <v>3.7</v>
      </c>
      <c r="M12" s="1">
        <v>9.6999999999999993</v>
      </c>
      <c r="N12" s="1">
        <v>5</v>
      </c>
      <c r="O12" s="1">
        <v>4.7</v>
      </c>
      <c r="P12" s="1">
        <v>5</v>
      </c>
      <c r="Q12" s="1">
        <v>6</v>
      </c>
      <c r="R12" s="1">
        <v>4.3</v>
      </c>
      <c r="S12" s="1">
        <v>9.3000000000000007</v>
      </c>
      <c r="T12" s="1">
        <v>4</v>
      </c>
      <c r="U12" s="1">
        <v>4</v>
      </c>
      <c r="V12" s="1">
        <v>5.3</v>
      </c>
      <c r="W12" s="1">
        <v>6.3</v>
      </c>
      <c r="X12" s="1">
        <v>8.3000000000000007</v>
      </c>
      <c r="Y12" s="1">
        <v>7.3</v>
      </c>
      <c r="Z12" s="1">
        <v>6</v>
      </c>
      <c r="AA12" s="1">
        <v>4.7</v>
      </c>
      <c r="AB12" s="1">
        <v>2.2999999999999998</v>
      </c>
      <c r="AC12" s="1">
        <v>6</v>
      </c>
      <c r="AD12" s="1">
        <v>2.7</v>
      </c>
      <c r="AE12" s="1">
        <v>5.3</v>
      </c>
      <c r="AF12" s="1">
        <v>8.3000000000000007</v>
      </c>
      <c r="AG12" s="1">
        <v>6</v>
      </c>
      <c r="AH12" s="1">
        <v>2.7</v>
      </c>
      <c r="AI12" s="1">
        <v>4.3</v>
      </c>
      <c r="AJ12" s="1">
        <v>6</v>
      </c>
      <c r="AK12" s="1">
        <v>5.3</v>
      </c>
      <c r="AL12" s="1">
        <v>6.7</v>
      </c>
      <c r="AM12" s="1">
        <v>2</v>
      </c>
      <c r="AN12" s="1">
        <v>9.3000000000000007</v>
      </c>
      <c r="AO12" s="1">
        <v>5.7</v>
      </c>
      <c r="AP12" s="1">
        <v>8</v>
      </c>
      <c r="AQ12" s="1">
        <v>6.3</v>
      </c>
      <c r="AR12" s="1">
        <v>4</v>
      </c>
      <c r="AS12" s="1">
        <v>7.7</v>
      </c>
      <c r="AT12" s="1">
        <v>3.3</v>
      </c>
      <c r="AU12" s="1">
        <v>5.7</v>
      </c>
      <c r="AV12" s="1">
        <v>2.7</v>
      </c>
      <c r="AW12" s="1">
        <v>3.3</v>
      </c>
      <c r="AX12" s="1">
        <v>5.7</v>
      </c>
      <c r="AY12" s="1">
        <v>7.7</v>
      </c>
      <c r="AZ12" s="1">
        <v>7</v>
      </c>
      <c r="BA12" s="1">
        <v>4.3</v>
      </c>
      <c r="BB12" s="1">
        <v>4.7</v>
      </c>
      <c r="BC12" s="1">
        <v>5</v>
      </c>
      <c r="BD12" s="1">
        <v>6</v>
      </c>
      <c r="BE12" s="1">
        <v>7</v>
      </c>
      <c r="BF12" s="1">
        <v>6</v>
      </c>
      <c r="BG12" s="1">
        <v>7</v>
      </c>
      <c r="BH12" s="1">
        <v>6.7</v>
      </c>
      <c r="BI12" s="5">
        <v>7</v>
      </c>
      <c r="BJ12" s="1">
        <v>8.3000000000000007</v>
      </c>
      <c r="BK12" s="1">
        <v>9.6999999999999993</v>
      </c>
      <c r="BL12" s="1">
        <v>6.7</v>
      </c>
      <c r="BM12" s="1">
        <v>8.6999999999999993</v>
      </c>
      <c r="BN12" s="1">
        <v>7.3</v>
      </c>
      <c r="BO12" s="1">
        <v>9</v>
      </c>
      <c r="BP12" s="1">
        <v>9.6999999999999993</v>
      </c>
      <c r="BQ12" s="1">
        <v>2.7</v>
      </c>
      <c r="BR12" s="1">
        <v>9.6999999999999993</v>
      </c>
      <c r="BS12" s="1">
        <v>4.3</v>
      </c>
      <c r="BT12" s="1">
        <v>6</v>
      </c>
      <c r="BU12" s="1">
        <v>4</v>
      </c>
      <c r="BV12" s="1">
        <v>9.6999999999999993</v>
      </c>
      <c r="BW12" s="1">
        <v>7</v>
      </c>
      <c r="BX12" s="1">
        <v>6</v>
      </c>
      <c r="BY12" s="1">
        <v>3.7</v>
      </c>
      <c r="BZ12" s="1">
        <v>5.7</v>
      </c>
      <c r="CA12" s="1">
        <v>6.3</v>
      </c>
      <c r="CB12" s="1">
        <v>7.3</v>
      </c>
      <c r="CC12" s="1">
        <v>8</v>
      </c>
      <c r="CD12" s="7">
        <f t="shared" si="0"/>
        <v>6.0405063291139234</v>
      </c>
      <c r="CE12" s="7">
        <f t="shared" si="1"/>
        <v>5.9903225806451621</v>
      </c>
    </row>
    <row r="13" spans="1:83" x14ac:dyDescent="0.45">
      <c r="A13" s="6">
        <v>9</v>
      </c>
      <c r="B13" s="1" t="s">
        <v>7</v>
      </c>
      <c r="C13" s="1">
        <v>6.2</v>
      </c>
      <c r="D13" s="1">
        <v>5</v>
      </c>
      <c r="E13" s="1">
        <v>5.2</v>
      </c>
      <c r="F13" s="1">
        <v>8.4</v>
      </c>
      <c r="G13" s="1">
        <v>7.4</v>
      </c>
      <c r="H13" s="1">
        <v>7.4</v>
      </c>
      <c r="I13" s="1">
        <v>9.8000000000000007</v>
      </c>
      <c r="J13" s="1">
        <v>6.2</v>
      </c>
      <c r="K13" s="1">
        <v>9.8000000000000007</v>
      </c>
      <c r="L13" s="1">
        <v>4.2</v>
      </c>
      <c r="M13" s="1">
        <v>5.2</v>
      </c>
      <c r="N13" s="1">
        <v>5.2</v>
      </c>
      <c r="O13" s="1">
        <v>6.4</v>
      </c>
      <c r="P13" s="1">
        <v>6</v>
      </c>
      <c r="Q13" s="1">
        <v>3.8</v>
      </c>
      <c r="R13" s="1">
        <v>5.8</v>
      </c>
      <c r="S13" s="1">
        <v>3.4</v>
      </c>
      <c r="T13" s="1">
        <v>6.4</v>
      </c>
      <c r="U13" s="1">
        <v>6</v>
      </c>
      <c r="V13" s="1">
        <v>5.2</v>
      </c>
      <c r="W13" s="1">
        <v>6.2</v>
      </c>
      <c r="X13" s="1">
        <v>9</v>
      </c>
      <c r="Y13" s="1">
        <v>5.6</v>
      </c>
      <c r="Z13" s="1">
        <v>5.6</v>
      </c>
      <c r="AA13" s="1">
        <v>5</v>
      </c>
      <c r="AB13" s="1">
        <v>4.4000000000000004</v>
      </c>
      <c r="AC13" s="1">
        <v>7.2</v>
      </c>
      <c r="AD13" s="1">
        <v>4.8</v>
      </c>
      <c r="AE13" s="1">
        <v>6.4</v>
      </c>
      <c r="AF13" s="1">
        <v>5.4</v>
      </c>
      <c r="AG13" s="1">
        <v>6.4</v>
      </c>
      <c r="AH13" s="1">
        <v>5.8</v>
      </c>
      <c r="AI13" s="1">
        <v>4.2</v>
      </c>
      <c r="AJ13" s="1">
        <v>6.6</v>
      </c>
      <c r="AK13" s="1">
        <v>7.8</v>
      </c>
      <c r="AL13" s="1">
        <v>8</v>
      </c>
      <c r="AM13" s="1">
        <v>3.8</v>
      </c>
      <c r="AN13" s="1">
        <v>4.2</v>
      </c>
      <c r="AO13" s="1">
        <v>8.6</v>
      </c>
      <c r="AP13" s="1">
        <v>9.1999999999999993</v>
      </c>
      <c r="AQ13" s="1">
        <v>7.4</v>
      </c>
      <c r="AR13" s="1">
        <v>5.6</v>
      </c>
      <c r="AS13" s="1">
        <v>8</v>
      </c>
      <c r="AT13" s="1">
        <v>7.6</v>
      </c>
      <c r="AU13" s="1">
        <v>4.4000000000000004</v>
      </c>
      <c r="AV13" s="1">
        <v>4.5999999999999996</v>
      </c>
      <c r="AW13" s="1">
        <v>5.2</v>
      </c>
      <c r="AX13" s="1">
        <v>5.2</v>
      </c>
      <c r="AY13" s="1">
        <v>8.6</v>
      </c>
      <c r="AZ13" s="1">
        <v>7.8</v>
      </c>
      <c r="BA13" s="1">
        <v>5.4</v>
      </c>
      <c r="BB13" s="1">
        <v>6.6</v>
      </c>
      <c r="BC13" s="1">
        <v>8.1999999999999993</v>
      </c>
      <c r="BD13" s="1">
        <v>6.8</v>
      </c>
      <c r="BE13" s="1">
        <v>6.8</v>
      </c>
      <c r="BF13" s="1">
        <v>5.8</v>
      </c>
      <c r="BG13" s="1">
        <v>9.4</v>
      </c>
      <c r="BH13" s="1">
        <v>4.5999999999999996</v>
      </c>
      <c r="BI13" s="1">
        <v>7.6</v>
      </c>
      <c r="BJ13" s="1">
        <v>4.2</v>
      </c>
      <c r="BK13" s="1">
        <v>8.6</v>
      </c>
      <c r="BL13" s="1">
        <v>7.6</v>
      </c>
      <c r="BM13" s="1">
        <v>7.4</v>
      </c>
      <c r="BN13" s="1">
        <v>9.6</v>
      </c>
      <c r="BO13" s="1">
        <v>5.2</v>
      </c>
      <c r="BP13" s="1">
        <v>9.4</v>
      </c>
      <c r="BQ13" s="1">
        <v>6</v>
      </c>
      <c r="BR13" s="1">
        <v>6.6</v>
      </c>
      <c r="BS13" s="1">
        <v>5.4</v>
      </c>
      <c r="BT13" s="1">
        <v>5.6</v>
      </c>
      <c r="BU13" s="1">
        <v>4.5999999999999996</v>
      </c>
      <c r="BV13" s="1">
        <v>4.2</v>
      </c>
      <c r="BW13" s="1">
        <v>8.8000000000000007</v>
      </c>
      <c r="BX13" s="1">
        <v>4.8</v>
      </c>
      <c r="BY13" s="1">
        <v>4.4000000000000004</v>
      </c>
      <c r="BZ13" s="1">
        <v>5.6</v>
      </c>
      <c r="CA13" s="1">
        <v>6.6</v>
      </c>
      <c r="CB13" s="1">
        <v>7.6</v>
      </c>
      <c r="CC13" s="1">
        <v>5.4</v>
      </c>
      <c r="CD13" s="7">
        <f t="shared" si="0"/>
        <v>6.3341772151898761</v>
      </c>
      <c r="CE13" s="7">
        <f t="shared" si="1"/>
        <v>7.161290322580645</v>
      </c>
    </row>
    <row r="14" spans="1:83" x14ac:dyDescent="0.45">
      <c r="A14" s="6">
        <v>10</v>
      </c>
      <c r="B14" s="1" t="s">
        <v>8</v>
      </c>
      <c r="C14" s="1">
        <v>6.1</v>
      </c>
      <c r="D14" s="1">
        <v>5.5</v>
      </c>
      <c r="E14" s="1">
        <v>5.8</v>
      </c>
      <c r="F14" s="1">
        <v>7.6</v>
      </c>
      <c r="G14" s="1">
        <v>5.2</v>
      </c>
      <c r="H14" s="1">
        <v>6.5</v>
      </c>
      <c r="I14" s="1">
        <v>8.3000000000000007</v>
      </c>
      <c r="J14" s="1">
        <v>5.2</v>
      </c>
      <c r="K14" s="1">
        <v>8.3000000000000007</v>
      </c>
      <c r="L14" s="1">
        <v>4.5999999999999996</v>
      </c>
      <c r="M14" s="1">
        <v>6.1</v>
      </c>
      <c r="N14" s="1">
        <v>5.6</v>
      </c>
      <c r="O14" s="2">
        <v>6.4</v>
      </c>
      <c r="P14" s="5">
        <v>6.2</v>
      </c>
      <c r="Q14" s="1">
        <v>4.2</v>
      </c>
      <c r="R14" s="1">
        <v>5.7</v>
      </c>
      <c r="S14" s="1">
        <v>6.6</v>
      </c>
      <c r="T14" s="1">
        <v>6</v>
      </c>
      <c r="U14" s="1">
        <v>4.5999999999999996</v>
      </c>
      <c r="V14" s="1">
        <v>6</v>
      </c>
      <c r="W14" s="1">
        <v>5.6</v>
      </c>
      <c r="X14" s="1">
        <v>7.8</v>
      </c>
      <c r="Y14" s="1">
        <v>5.7</v>
      </c>
      <c r="Z14" s="1">
        <v>6.8</v>
      </c>
      <c r="AA14" s="1">
        <v>5.7</v>
      </c>
      <c r="AB14" s="1">
        <v>4.3</v>
      </c>
      <c r="AC14" s="1">
        <v>6.5</v>
      </c>
      <c r="AD14" s="1">
        <v>4.8</v>
      </c>
      <c r="AE14" s="1">
        <v>5.7</v>
      </c>
      <c r="AF14" s="1">
        <v>5.3</v>
      </c>
      <c r="AG14" s="1">
        <v>6.4</v>
      </c>
      <c r="AH14" s="1">
        <v>5.9</v>
      </c>
      <c r="AI14" s="1">
        <v>5</v>
      </c>
      <c r="AJ14" s="1">
        <v>6.9</v>
      </c>
      <c r="AK14" s="1">
        <v>7</v>
      </c>
      <c r="AL14" s="1">
        <v>7.6</v>
      </c>
      <c r="AM14" s="1">
        <v>4.5</v>
      </c>
      <c r="AN14" s="1">
        <v>4.9000000000000004</v>
      </c>
      <c r="AO14" s="1">
        <v>7.6</v>
      </c>
      <c r="AP14" s="1">
        <v>7.6</v>
      </c>
      <c r="AQ14" s="1">
        <v>6.4</v>
      </c>
      <c r="AR14" s="1">
        <v>5.8</v>
      </c>
      <c r="AS14" s="1">
        <v>7.6</v>
      </c>
      <c r="AT14" s="1">
        <v>6.2</v>
      </c>
      <c r="AU14" s="1">
        <v>5.8</v>
      </c>
      <c r="AV14" s="1">
        <v>4.5</v>
      </c>
      <c r="AW14" s="1">
        <v>5.7</v>
      </c>
      <c r="AX14" s="1">
        <v>5.2</v>
      </c>
      <c r="AY14" s="1">
        <v>7.2</v>
      </c>
      <c r="AZ14" s="1">
        <v>7.2</v>
      </c>
      <c r="BA14" s="1">
        <v>6.1</v>
      </c>
      <c r="BB14" s="1">
        <v>6.2</v>
      </c>
      <c r="BC14" s="1">
        <v>6.8</v>
      </c>
      <c r="BD14" s="1">
        <v>5.8</v>
      </c>
      <c r="BE14" s="1">
        <v>6.8</v>
      </c>
      <c r="BF14" s="1">
        <v>5.7</v>
      </c>
      <c r="BG14" s="1">
        <v>8.6</v>
      </c>
      <c r="BH14" s="1">
        <v>5.3</v>
      </c>
      <c r="BI14" s="1">
        <v>7.4</v>
      </c>
      <c r="BJ14" s="1">
        <v>5</v>
      </c>
      <c r="BK14" s="1">
        <v>7.8</v>
      </c>
      <c r="BL14" s="1">
        <v>6.2</v>
      </c>
      <c r="BM14" s="1">
        <v>6.8</v>
      </c>
      <c r="BN14" s="1">
        <v>7.9</v>
      </c>
      <c r="BO14" s="1">
        <v>6</v>
      </c>
      <c r="BP14" s="1">
        <v>8.3000000000000007</v>
      </c>
      <c r="BQ14" s="1">
        <v>4.9000000000000004</v>
      </c>
      <c r="BR14" s="1">
        <v>6.4</v>
      </c>
      <c r="BS14" s="1">
        <v>5.7</v>
      </c>
      <c r="BT14" s="1">
        <v>6.3</v>
      </c>
      <c r="BU14" s="1">
        <v>5.0999999999999996</v>
      </c>
      <c r="BV14" s="1">
        <v>6.4</v>
      </c>
      <c r="BW14" s="1">
        <v>7.3</v>
      </c>
      <c r="BX14" s="1">
        <v>5.8</v>
      </c>
      <c r="BY14" s="1">
        <v>5.6</v>
      </c>
      <c r="BZ14" s="1">
        <v>6.4</v>
      </c>
      <c r="CA14" s="1">
        <v>6.9</v>
      </c>
      <c r="CB14" s="1">
        <v>7.4</v>
      </c>
      <c r="CC14" s="1">
        <v>5.5</v>
      </c>
      <c r="CD14" s="7">
        <f t="shared" si="0"/>
        <v>6.2037974683544297</v>
      </c>
      <c r="CE14" s="7">
        <f t="shared" si="1"/>
        <v>6.7612903225806456</v>
      </c>
    </row>
    <row r="15" spans="1:83" x14ac:dyDescent="0.45">
      <c r="A15" s="6"/>
      <c r="C15"/>
      <c r="D15"/>
      <c r="E15"/>
      <c r="F15"/>
      <c r="G15"/>
      <c r="H15"/>
      <c r="I15"/>
      <c r="J15"/>
      <c r="K15"/>
      <c r="L15"/>
      <c r="M15"/>
      <c r="N15"/>
      <c r="O15"/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83" x14ac:dyDescent="0.4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</sheetData>
  <sheetProtection sheet="1" objects="1" scenarios="1"/>
  <mergeCells count="1">
    <mergeCell ref="B1:S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7"/>
  <sheetViews>
    <sheetView showGridLines="0" showRowColHeaders="0" tabSelected="1" workbookViewId="0">
      <pane xSplit="17" ySplit="6" topLeftCell="R7" activePane="bottomRight" state="frozen"/>
      <selection pane="topRight" activeCell="R1" sqref="R1"/>
      <selection pane="bottomLeft" activeCell="A7" sqref="A7"/>
      <selection pane="bottomRight" activeCell="S1" sqref="S1"/>
    </sheetView>
  </sheetViews>
  <sheetFormatPr defaultColWidth="9.1328125" defaultRowHeight="14.25" x14ac:dyDescent="0.45"/>
  <cols>
    <col min="1" max="1" width="2.59765625" style="8" customWidth="1"/>
    <col min="2" max="2" width="2.3984375" style="8" bestFit="1" customWidth="1"/>
    <col min="3" max="3" width="16.265625" style="8" bestFit="1" customWidth="1"/>
    <col min="4" max="6" width="10" style="8" customWidth="1"/>
    <col min="7" max="7" width="15.1328125" style="8" customWidth="1"/>
    <col min="8" max="8" width="20" style="8" customWidth="1"/>
    <col min="9" max="9" width="1.86328125" style="8" customWidth="1"/>
    <col min="10" max="10" width="14.73046875" style="8" customWidth="1"/>
    <col min="11" max="12" width="15.265625" style="8" customWidth="1"/>
    <col min="13" max="16" width="9.1328125" style="8"/>
    <col min="17" max="17" width="1.59765625" style="8" customWidth="1"/>
    <col min="18" max="18" width="4.1328125" style="8" customWidth="1"/>
    <col min="19" max="19" width="9.1328125" style="8"/>
    <col min="20" max="20" width="26.73046875" style="8" customWidth="1"/>
    <col min="21" max="16384" width="9.1328125" style="8"/>
  </cols>
  <sheetData>
    <row r="1" spans="1:31" ht="39" customHeight="1" x14ac:dyDescent="0.45">
      <c r="A1" s="25"/>
      <c r="B1" s="25"/>
      <c r="C1" s="28" t="s">
        <v>108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3" spans="1:31" s="9" customFormat="1" ht="19.5" customHeight="1" x14ac:dyDescent="0.45">
      <c r="C3" s="10" t="s">
        <v>95</v>
      </c>
      <c r="D3" s="11"/>
      <c r="E3" s="11"/>
      <c r="F3" s="11"/>
      <c r="G3" s="11"/>
      <c r="H3" s="11"/>
      <c r="I3" s="11"/>
      <c r="J3" s="10" t="s">
        <v>96</v>
      </c>
      <c r="K3" s="11"/>
      <c r="L3" s="11"/>
      <c r="M3" s="11"/>
      <c r="N3" s="11"/>
      <c r="O3" s="11"/>
      <c r="P3" s="11"/>
      <c r="Q3" s="11"/>
    </row>
    <row r="4" spans="1:31" x14ac:dyDescent="0.45">
      <c r="C4" s="12" t="s">
        <v>94</v>
      </c>
      <c r="F4" s="13">
        <v>8</v>
      </c>
      <c r="K4" s="23">
        <v>15</v>
      </c>
      <c r="L4" s="12" t="s">
        <v>92</v>
      </c>
    </row>
    <row r="5" spans="1:31" ht="8.25" customHeight="1" x14ac:dyDescent="0.45">
      <c r="J5" s="14"/>
      <c r="L5" s="12"/>
    </row>
    <row r="6" spans="1:31" x14ac:dyDescent="0.45">
      <c r="B6" s="15">
        <v>1</v>
      </c>
      <c r="C6" s="16" t="s">
        <v>9</v>
      </c>
      <c r="D6" s="16">
        <f>VLOOKUP($F$4,Data!$A$5:$CC$14,2+$B6)</f>
        <v>7</v>
      </c>
      <c r="E6" s="16">
        <f>D6+B6*0.0001</f>
        <v>7.0000999999999998</v>
      </c>
      <c r="F6" s="16">
        <f>RANK(E6,E$6:E$84)</f>
        <v>28</v>
      </c>
      <c r="G6" s="16" t="str">
        <f>VLOOKUP(MATCH(B6,F$6:F$84,0),$B$6:$D$84,2)</f>
        <v xml:space="preserve">West Wimmera </v>
      </c>
      <c r="H6" s="16">
        <f>VLOOKUP(MATCH(B6,F$6:F$84,0),$B$6:$D$84,3)</f>
        <v>9.6999999999999993</v>
      </c>
      <c r="I6" s="17"/>
      <c r="J6" s="17"/>
      <c r="K6" s="24">
        <v>57</v>
      </c>
      <c r="L6" s="19" t="s">
        <v>93</v>
      </c>
      <c r="M6" s="17"/>
      <c r="N6" s="17"/>
      <c r="O6" s="17"/>
      <c r="P6" s="17"/>
      <c r="Q6" s="17"/>
      <c r="R6" s="17"/>
      <c r="S6" s="17"/>
      <c r="AE6" s="16" t="s">
        <v>0</v>
      </c>
    </row>
    <row r="7" spans="1:31" x14ac:dyDescent="0.45">
      <c r="B7" s="15">
        <v>2</v>
      </c>
      <c r="C7" s="16" t="s">
        <v>10</v>
      </c>
      <c r="D7" s="16">
        <f>VLOOKUP($F$4,Data!$A$5:$CC$14,2+$B7)</f>
        <v>6.3</v>
      </c>
      <c r="E7" s="16">
        <f t="shared" ref="E7:E70" si="0">D7+B7*0.0001</f>
        <v>6.3002000000000002</v>
      </c>
      <c r="F7" s="16">
        <f t="shared" ref="F7:F70" si="1">RANK(E7,E$6:E$84)</f>
        <v>36</v>
      </c>
      <c r="G7" s="16" t="str">
        <f t="shared" ref="G7:G70" si="2">VLOOKUP(MATCH(B7,F$6:F$84,0),$B$6:$D$84,2)</f>
        <v xml:space="preserve">Towong </v>
      </c>
      <c r="H7" s="16">
        <f t="shared" ref="H7:H70" si="3">VLOOKUP(MATCH(B7,F$6:F$84,0),$B$6:$D$84,3)</f>
        <v>9.6999999999999993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AE7" s="16" t="s">
        <v>1</v>
      </c>
    </row>
    <row r="8" spans="1:31" x14ac:dyDescent="0.45">
      <c r="B8" s="15">
        <v>3</v>
      </c>
      <c r="C8" s="16" t="s">
        <v>11</v>
      </c>
      <c r="D8" s="16">
        <f>VLOOKUP($F$4,Data!$A$5:$CC$14,2+$B8)</f>
        <v>3.7</v>
      </c>
      <c r="E8" s="16">
        <f t="shared" si="0"/>
        <v>3.7003000000000004</v>
      </c>
      <c r="F8" s="16">
        <f t="shared" si="1"/>
        <v>70</v>
      </c>
      <c r="G8" s="16" t="str">
        <f t="shared" si="2"/>
        <v xml:space="preserve">Surf Coast </v>
      </c>
      <c r="H8" s="16">
        <f t="shared" si="3"/>
        <v>9.6999999999999993</v>
      </c>
      <c r="I8" s="17"/>
      <c r="J8" s="17"/>
      <c r="K8" s="20" t="str">
        <f>INDEX(C6:C86,K6)</f>
        <v xml:space="preserve">Nillumbik </v>
      </c>
      <c r="L8" s="20" t="str">
        <f>INDEX(C6:C86,K4)</f>
        <v xml:space="preserve">Central Goldfields </v>
      </c>
      <c r="M8" s="17"/>
      <c r="N8" s="17"/>
      <c r="O8" s="17"/>
      <c r="P8" s="17"/>
      <c r="Q8" s="17"/>
      <c r="R8" s="17"/>
      <c r="S8" s="17"/>
      <c r="AE8" s="16" t="s">
        <v>2</v>
      </c>
    </row>
    <row r="9" spans="1:31" x14ac:dyDescent="0.45">
      <c r="B9" s="15">
        <v>4</v>
      </c>
      <c r="C9" s="16" t="s">
        <v>12</v>
      </c>
      <c r="D9" s="16">
        <f>VLOOKUP($F$4,Data!$A$5:$CC$14,2+$B9)</f>
        <v>6.7</v>
      </c>
      <c r="E9" s="16">
        <f t="shared" si="0"/>
        <v>6.7004000000000001</v>
      </c>
      <c r="F9" s="16">
        <f t="shared" si="1"/>
        <v>32</v>
      </c>
      <c r="G9" s="16" t="str">
        <f t="shared" si="2"/>
        <v xml:space="preserve">Queenscliffe </v>
      </c>
      <c r="H9" s="16">
        <f t="shared" si="3"/>
        <v>9.6999999999999993</v>
      </c>
      <c r="I9" s="18">
        <v>1</v>
      </c>
      <c r="J9" s="16" t="s">
        <v>0</v>
      </c>
      <c r="K9" s="21">
        <f>VLOOKUP($I9,Data!$A$5:$CE$14,2+$K$6)</f>
        <v>7</v>
      </c>
      <c r="L9" s="21">
        <f>VLOOKUP($I9,Data!$A$5:$CE$14,2+$K$4)</f>
        <v>4.3</v>
      </c>
      <c r="M9" s="17"/>
      <c r="N9" s="17"/>
      <c r="O9" s="17"/>
      <c r="P9" s="17"/>
      <c r="Q9" s="17"/>
      <c r="R9" s="17"/>
      <c r="S9" s="17"/>
      <c r="AE9" s="16" t="s">
        <v>88</v>
      </c>
    </row>
    <row r="10" spans="1:31" x14ac:dyDescent="0.45">
      <c r="B10" s="15">
        <v>5</v>
      </c>
      <c r="C10" s="16" t="s">
        <v>13</v>
      </c>
      <c r="D10" s="16">
        <f>VLOOKUP($F$4,Data!$A$5:$CC$14,2+$B10)</f>
        <v>5</v>
      </c>
      <c r="E10" s="16">
        <f t="shared" si="0"/>
        <v>5.0004999999999997</v>
      </c>
      <c r="F10" s="16">
        <f t="shared" si="1"/>
        <v>56</v>
      </c>
      <c r="G10" s="16" t="str">
        <f t="shared" si="2"/>
        <v xml:space="preserve">Buloke </v>
      </c>
      <c r="H10" s="16">
        <f t="shared" si="3"/>
        <v>9.6999999999999993</v>
      </c>
      <c r="I10" s="18">
        <v>2</v>
      </c>
      <c r="J10" s="16" t="s">
        <v>1</v>
      </c>
      <c r="K10" s="21">
        <f>VLOOKUP($I10,Data!$A$5:$CE$14,2+$K$6)</f>
        <v>9</v>
      </c>
      <c r="L10" s="21">
        <f>VLOOKUP($I10,Data!$A$5:$CE$14,2+$K$4)</f>
        <v>4.5</v>
      </c>
      <c r="M10" s="17"/>
      <c r="N10" s="17"/>
      <c r="O10" s="17"/>
      <c r="P10" s="17"/>
      <c r="Q10" s="17"/>
      <c r="R10" s="17"/>
      <c r="S10" s="17"/>
      <c r="AE10" s="16" t="s">
        <v>3</v>
      </c>
    </row>
    <row r="11" spans="1:31" x14ac:dyDescent="0.45">
      <c r="B11" s="15">
        <v>6</v>
      </c>
      <c r="C11" s="16" t="s">
        <v>14</v>
      </c>
      <c r="D11" s="16">
        <f>VLOOKUP($F$4,Data!$A$5:$CC$14,2+$B11)</f>
        <v>7.7</v>
      </c>
      <c r="E11" s="16">
        <f t="shared" si="0"/>
        <v>7.7006000000000006</v>
      </c>
      <c r="F11" s="16">
        <f t="shared" si="1"/>
        <v>19</v>
      </c>
      <c r="G11" s="16" t="str">
        <f t="shared" si="2"/>
        <v xml:space="preserve">Loddon </v>
      </c>
      <c r="H11" s="16">
        <f t="shared" si="3"/>
        <v>9.3000000000000007</v>
      </c>
      <c r="I11" s="18">
        <v>3</v>
      </c>
      <c r="J11" s="16" t="s">
        <v>2</v>
      </c>
      <c r="K11" s="21">
        <f>VLOOKUP($I11,Data!$A$5:$CE$14,2+$K$6)</f>
        <v>8.8000000000000007</v>
      </c>
      <c r="L11" s="21">
        <f>VLOOKUP($I11,Data!$A$5:$CE$14,2+$K$4)</f>
        <v>6</v>
      </c>
      <c r="M11" s="17"/>
      <c r="N11" s="17"/>
      <c r="O11" s="17"/>
      <c r="P11" s="17"/>
      <c r="Q11" s="17"/>
      <c r="R11" s="17"/>
      <c r="S11" s="17"/>
      <c r="AE11" s="16" t="s">
        <v>4</v>
      </c>
    </row>
    <row r="12" spans="1:31" x14ac:dyDescent="0.45">
      <c r="B12" s="15">
        <v>7</v>
      </c>
      <c r="C12" s="16" t="s">
        <v>15</v>
      </c>
      <c r="D12" s="16">
        <f>VLOOKUP($F$4,Data!$A$5:$CC$14,2+$B12)</f>
        <v>7.7</v>
      </c>
      <c r="E12" s="16">
        <f t="shared" si="0"/>
        <v>7.7007000000000003</v>
      </c>
      <c r="F12" s="16">
        <f t="shared" si="1"/>
        <v>18</v>
      </c>
      <c r="G12" s="16" t="str">
        <f t="shared" si="2"/>
        <v xml:space="preserve">Corangamite </v>
      </c>
      <c r="H12" s="16">
        <f t="shared" si="3"/>
        <v>9.3000000000000007</v>
      </c>
      <c r="I12" s="18">
        <v>4</v>
      </c>
      <c r="J12" s="16" t="s">
        <v>88</v>
      </c>
      <c r="K12" s="21">
        <f>VLOOKUP($I12,Data!$A$5:$CE$14,2+$K$6)</f>
        <v>9.8000000000000007</v>
      </c>
      <c r="L12" s="21">
        <f>VLOOKUP($I12,Data!$A$5:$CE$14,2+$K$4)</f>
        <v>1</v>
      </c>
      <c r="M12" s="17"/>
      <c r="N12" s="17"/>
      <c r="O12" s="17"/>
      <c r="P12" s="17"/>
      <c r="Q12" s="17"/>
      <c r="R12" s="17"/>
      <c r="S12" s="17"/>
      <c r="AE12" s="16" t="s">
        <v>5</v>
      </c>
    </row>
    <row r="13" spans="1:31" x14ac:dyDescent="0.45">
      <c r="B13" s="15">
        <v>8</v>
      </c>
      <c r="C13" s="16" t="s">
        <v>16</v>
      </c>
      <c r="D13" s="16">
        <f>VLOOKUP($F$4,Data!$A$5:$CC$14,2+$B13)</f>
        <v>3</v>
      </c>
      <c r="E13" s="16">
        <f t="shared" si="0"/>
        <v>3.0007999999999999</v>
      </c>
      <c r="F13" s="16">
        <f t="shared" si="1"/>
        <v>73</v>
      </c>
      <c r="G13" s="16" t="str">
        <f t="shared" si="2"/>
        <v xml:space="preserve">Strathbogie </v>
      </c>
      <c r="H13" s="16">
        <f t="shared" si="3"/>
        <v>9</v>
      </c>
      <c r="I13" s="18">
        <v>5</v>
      </c>
      <c r="J13" s="16" t="s">
        <v>3</v>
      </c>
      <c r="K13" s="21">
        <f>VLOOKUP($I13,Data!$A$5:$CE$14,2+$K$6)</f>
        <v>10</v>
      </c>
      <c r="L13" s="21">
        <f>VLOOKUP($I13,Data!$A$5:$CE$14,2+$K$4)</f>
        <v>1.3</v>
      </c>
      <c r="M13" s="17"/>
      <c r="N13" s="17"/>
      <c r="O13" s="17"/>
      <c r="P13" s="17"/>
      <c r="Q13" s="17"/>
      <c r="R13" s="17"/>
      <c r="S13" s="17"/>
      <c r="AE13" s="16" t="s">
        <v>6</v>
      </c>
    </row>
    <row r="14" spans="1:31" x14ac:dyDescent="0.45">
      <c r="B14" s="15">
        <v>9</v>
      </c>
      <c r="C14" s="16" t="s">
        <v>17</v>
      </c>
      <c r="D14" s="16">
        <f>VLOOKUP($F$4,Data!$A$5:$CC$14,2+$B14)</f>
        <v>9</v>
      </c>
      <c r="E14" s="16">
        <f t="shared" si="0"/>
        <v>9.0008999999999997</v>
      </c>
      <c r="F14" s="16">
        <f t="shared" si="1"/>
        <v>9</v>
      </c>
      <c r="G14" s="16" t="str">
        <f t="shared" si="2"/>
        <v xml:space="preserve">Boroondara </v>
      </c>
      <c r="H14" s="16">
        <f t="shared" si="3"/>
        <v>9</v>
      </c>
      <c r="I14" s="18">
        <v>6</v>
      </c>
      <c r="J14" s="16" t="s">
        <v>4</v>
      </c>
      <c r="K14" s="21">
        <f>VLOOKUP($I14,Data!$A$5:$CE$14,2+$K$6)</f>
        <v>10</v>
      </c>
      <c r="L14" s="21">
        <f>VLOOKUP($I14,Data!$A$5:$CE$14,2+$K$4)</f>
        <v>4.3</v>
      </c>
      <c r="M14" s="17"/>
      <c r="N14" s="17"/>
      <c r="O14" s="17"/>
      <c r="P14" s="17"/>
      <c r="Q14" s="17"/>
      <c r="R14" s="17"/>
      <c r="S14" s="17"/>
      <c r="AE14" s="16" t="s">
        <v>7</v>
      </c>
    </row>
    <row r="15" spans="1:31" x14ac:dyDescent="0.45">
      <c r="B15" s="15">
        <v>10</v>
      </c>
      <c r="C15" s="16" t="s">
        <v>18</v>
      </c>
      <c r="D15" s="16">
        <f>VLOOKUP($F$4,Data!$A$5:$CC$14,2+$B15)</f>
        <v>3.7</v>
      </c>
      <c r="E15" s="16">
        <f t="shared" si="0"/>
        <v>3.7010000000000001</v>
      </c>
      <c r="F15" s="16">
        <f t="shared" si="1"/>
        <v>69</v>
      </c>
      <c r="G15" s="16" t="str">
        <f t="shared" si="2"/>
        <v xml:space="preserve">Southern Grampians </v>
      </c>
      <c r="H15" s="16">
        <f t="shared" si="3"/>
        <v>8.6999999999999993</v>
      </c>
      <c r="I15" s="18">
        <v>7</v>
      </c>
      <c r="J15" s="16" t="s">
        <v>5</v>
      </c>
      <c r="K15" s="21">
        <f>VLOOKUP($I15,Data!$A$5:$CE$14,2+$K$6)</f>
        <v>6.5</v>
      </c>
      <c r="L15" s="21">
        <f>VLOOKUP($I15,Data!$A$5:$CE$14,2+$K$4)</f>
        <v>7</v>
      </c>
      <c r="M15" s="17"/>
      <c r="N15" s="17"/>
      <c r="O15" s="17"/>
      <c r="P15" s="17"/>
      <c r="Q15" s="17"/>
      <c r="R15" s="17"/>
      <c r="S15" s="17"/>
      <c r="AE15" s="16" t="s">
        <v>8</v>
      </c>
    </row>
    <row r="16" spans="1:31" x14ac:dyDescent="0.45">
      <c r="B16" s="15">
        <v>11</v>
      </c>
      <c r="C16" s="16" t="s">
        <v>19</v>
      </c>
      <c r="D16" s="16">
        <f>VLOOKUP($F$4,Data!$A$5:$CC$14,2+$B16)</f>
        <v>9.6999999999999993</v>
      </c>
      <c r="E16" s="16">
        <f t="shared" si="0"/>
        <v>9.7010999999999985</v>
      </c>
      <c r="F16" s="16">
        <f t="shared" si="1"/>
        <v>5</v>
      </c>
      <c r="G16" s="16" t="str">
        <f t="shared" si="2"/>
        <v xml:space="preserve">Pyrenees </v>
      </c>
      <c r="H16" s="16">
        <f t="shared" si="3"/>
        <v>8.3000000000000007</v>
      </c>
      <c r="I16" s="18">
        <v>8</v>
      </c>
      <c r="J16" s="16" t="s">
        <v>6</v>
      </c>
      <c r="K16" s="21">
        <f>VLOOKUP($I16,Data!$A$5:$CE$14,2+$K$6)</f>
        <v>7</v>
      </c>
      <c r="L16" s="21">
        <f>VLOOKUP($I16,Data!$A$5:$CE$14,2+$K$4)</f>
        <v>6</v>
      </c>
      <c r="M16" s="17"/>
      <c r="N16" s="17"/>
      <c r="O16" s="17"/>
      <c r="P16" s="17"/>
      <c r="Q16" s="17"/>
      <c r="R16" s="17"/>
      <c r="S16" s="17"/>
      <c r="AE16" s="17"/>
    </row>
    <row r="17" spans="2:31" x14ac:dyDescent="0.45">
      <c r="B17" s="15">
        <v>12</v>
      </c>
      <c r="C17" s="16" t="s">
        <v>20</v>
      </c>
      <c r="D17" s="16">
        <f>VLOOKUP($F$4,Data!$A$5:$CC$14,2+$B17)</f>
        <v>5</v>
      </c>
      <c r="E17" s="16">
        <f t="shared" si="0"/>
        <v>5.0011999999999999</v>
      </c>
      <c r="F17" s="16">
        <f t="shared" si="1"/>
        <v>55</v>
      </c>
      <c r="G17" s="16" t="str">
        <f t="shared" si="2"/>
        <v xml:space="preserve">Hindmarsh </v>
      </c>
      <c r="H17" s="16">
        <f t="shared" si="3"/>
        <v>8.3000000000000007</v>
      </c>
      <c r="I17" s="18">
        <v>9</v>
      </c>
      <c r="J17" s="16" t="s">
        <v>7</v>
      </c>
      <c r="K17" s="21">
        <f>VLOOKUP($I17,Data!$A$5:$CE$14,2+$K$6)</f>
        <v>9.4</v>
      </c>
      <c r="L17" s="21">
        <f>VLOOKUP($I17,Data!$A$5:$CE$14,2+$K$4)</f>
        <v>3.8</v>
      </c>
      <c r="M17" s="17"/>
      <c r="N17" s="17"/>
      <c r="O17" s="17"/>
      <c r="P17" s="17"/>
      <c r="Q17" s="17"/>
      <c r="R17" s="17"/>
      <c r="S17" s="17"/>
      <c r="AE17" s="17"/>
    </row>
    <row r="18" spans="2:31" x14ac:dyDescent="0.45">
      <c r="B18" s="15">
        <v>13</v>
      </c>
      <c r="C18" s="16" t="s">
        <v>21</v>
      </c>
      <c r="D18" s="16">
        <f>VLOOKUP($F$4,Data!$A$5:$CC$14,2+$B18)</f>
        <v>4.7</v>
      </c>
      <c r="E18" s="16">
        <f t="shared" si="0"/>
        <v>4.7012999999999998</v>
      </c>
      <c r="F18" s="16">
        <f t="shared" si="1"/>
        <v>59</v>
      </c>
      <c r="G18" s="16" t="str">
        <f t="shared" si="2"/>
        <v xml:space="preserve">Glen Eira </v>
      </c>
      <c r="H18" s="16">
        <f t="shared" si="3"/>
        <v>8.3000000000000007</v>
      </c>
      <c r="I18" s="18">
        <v>10</v>
      </c>
      <c r="J18" s="16" t="s">
        <v>8</v>
      </c>
      <c r="K18" s="21">
        <f>VLOOKUP($I18,Data!$A$5:$CE$14,2+$K$6)</f>
        <v>8.6</v>
      </c>
      <c r="L18" s="21">
        <f>VLOOKUP($I18,Data!$A$5:$CE$14,2+$K$4)</f>
        <v>4.2</v>
      </c>
      <c r="M18" s="17"/>
      <c r="N18" s="17"/>
      <c r="O18" s="17"/>
      <c r="P18" s="17"/>
      <c r="Q18" s="17"/>
      <c r="R18" s="17"/>
      <c r="S18" s="17"/>
      <c r="T18" s="17"/>
    </row>
    <row r="19" spans="2:31" x14ac:dyDescent="0.45">
      <c r="B19" s="15">
        <v>14</v>
      </c>
      <c r="C19" s="16" t="s">
        <v>22</v>
      </c>
      <c r="D19" s="16">
        <f>VLOOKUP($F$4,Data!$A$5:$CC$14,2+$B19)</f>
        <v>5</v>
      </c>
      <c r="E19" s="16">
        <f t="shared" si="0"/>
        <v>5.0014000000000003</v>
      </c>
      <c r="F19" s="16">
        <f t="shared" si="1"/>
        <v>54</v>
      </c>
      <c r="G19" s="16" t="str">
        <f t="shared" si="2"/>
        <v xml:space="preserve">Yarriambiak </v>
      </c>
      <c r="H19" s="16">
        <f t="shared" si="3"/>
        <v>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31" x14ac:dyDescent="0.45">
      <c r="B20" s="15">
        <v>15</v>
      </c>
      <c r="C20" s="16" t="s">
        <v>23</v>
      </c>
      <c r="D20" s="16">
        <f>VLOOKUP($F$4,Data!$A$5:$CC$14,2+$B20)</f>
        <v>6</v>
      </c>
      <c r="E20" s="16">
        <f t="shared" si="0"/>
        <v>6.0015000000000001</v>
      </c>
      <c r="F20" s="16">
        <f t="shared" si="1"/>
        <v>45</v>
      </c>
      <c r="G20" s="16" t="str">
        <f t="shared" si="2"/>
        <v xml:space="preserve">Manningham </v>
      </c>
      <c r="H20" s="16">
        <f t="shared" si="3"/>
        <v>8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31" x14ac:dyDescent="0.45">
      <c r="B21" s="15">
        <v>16</v>
      </c>
      <c r="C21" s="16" t="s">
        <v>24</v>
      </c>
      <c r="D21" s="16">
        <f>VLOOKUP($F$4,Data!$A$5:$CC$14,2+$B21)</f>
        <v>4.3</v>
      </c>
      <c r="E21" s="16">
        <f t="shared" si="0"/>
        <v>4.3015999999999996</v>
      </c>
      <c r="F21" s="16">
        <f t="shared" si="1"/>
        <v>63</v>
      </c>
      <c r="G21" s="16" t="str">
        <f t="shared" si="2"/>
        <v xml:space="preserve">Monash </v>
      </c>
      <c r="H21" s="16">
        <f t="shared" si="3"/>
        <v>7.7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31" x14ac:dyDescent="0.45">
      <c r="B22" s="15">
        <v>17</v>
      </c>
      <c r="C22" s="16" t="s">
        <v>25</v>
      </c>
      <c r="D22" s="16">
        <f>VLOOKUP($F$4,Data!$A$5:$CC$14,2+$B22)</f>
        <v>9.3000000000000007</v>
      </c>
      <c r="E22" s="16">
        <f t="shared" si="0"/>
        <v>9.3017000000000003</v>
      </c>
      <c r="F22" s="16">
        <f t="shared" si="1"/>
        <v>7</v>
      </c>
      <c r="G22" s="16" t="str">
        <f t="shared" si="2"/>
        <v xml:space="preserve">Maroondah </v>
      </c>
      <c r="H22" s="16">
        <f t="shared" si="3"/>
        <v>7.7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31" x14ac:dyDescent="0.45">
      <c r="B23" s="15">
        <v>18</v>
      </c>
      <c r="C23" s="16" t="s">
        <v>26</v>
      </c>
      <c r="D23" s="16">
        <f>VLOOKUP($F$4,Data!$A$5:$CC$14,2+$B23)</f>
        <v>4</v>
      </c>
      <c r="E23" s="16">
        <f t="shared" si="0"/>
        <v>4.0018000000000002</v>
      </c>
      <c r="F23" s="16">
        <f t="shared" si="1"/>
        <v>67</v>
      </c>
      <c r="G23" s="16" t="str">
        <f t="shared" si="2"/>
        <v xml:space="preserve">Bayside </v>
      </c>
      <c r="H23" s="16">
        <f t="shared" si="3"/>
        <v>7.7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31" x14ac:dyDescent="0.45">
      <c r="B24" s="15">
        <v>19</v>
      </c>
      <c r="C24" s="16" t="s">
        <v>27</v>
      </c>
      <c r="D24" s="16">
        <f>VLOOKUP($F$4,Data!$A$5:$CC$14,2+$B24)</f>
        <v>4</v>
      </c>
      <c r="E24" s="16">
        <f t="shared" si="0"/>
        <v>4.0019</v>
      </c>
      <c r="F24" s="16">
        <f t="shared" si="1"/>
        <v>66</v>
      </c>
      <c r="G24" s="16" t="str">
        <f t="shared" si="2"/>
        <v xml:space="preserve">Baw Baw </v>
      </c>
      <c r="H24" s="16">
        <f t="shared" si="3"/>
        <v>7.7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31" x14ac:dyDescent="0.45">
      <c r="B25" s="15">
        <v>20</v>
      </c>
      <c r="C25" s="16" t="s">
        <v>28</v>
      </c>
      <c r="D25" s="16">
        <f>VLOOKUP($F$4,Data!$A$5:$CC$14,2+$B25)</f>
        <v>5.3</v>
      </c>
      <c r="E25" s="16">
        <f t="shared" si="0"/>
        <v>5.3019999999999996</v>
      </c>
      <c r="F25" s="16">
        <f t="shared" si="1"/>
        <v>52</v>
      </c>
      <c r="G25" s="16" t="str">
        <f t="shared" si="2"/>
        <v xml:space="preserve">Yarra Ranges </v>
      </c>
      <c r="H25" s="16">
        <f t="shared" si="3"/>
        <v>7.3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31" x14ac:dyDescent="0.45">
      <c r="B26" s="15">
        <v>21</v>
      </c>
      <c r="C26" s="16" t="s">
        <v>29</v>
      </c>
      <c r="D26" s="16">
        <f>VLOOKUP($F$4,Data!$A$5:$CC$14,2+$B26)</f>
        <v>6.3</v>
      </c>
      <c r="E26" s="16">
        <f t="shared" si="0"/>
        <v>6.3021000000000003</v>
      </c>
      <c r="F26" s="16">
        <f t="shared" si="1"/>
        <v>35</v>
      </c>
      <c r="G26" s="16" t="str">
        <f t="shared" si="2"/>
        <v xml:space="preserve">Stonnington </v>
      </c>
      <c r="H26" s="16">
        <f t="shared" si="3"/>
        <v>7.3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31" x14ac:dyDescent="0.45">
      <c r="B27" s="15">
        <v>22</v>
      </c>
      <c r="C27" s="16" t="s">
        <v>30</v>
      </c>
      <c r="D27" s="16">
        <f>VLOOKUP($F$4,Data!$A$5:$CC$14,2+$B27)</f>
        <v>8.3000000000000007</v>
      </c>
      <c r="E27" s="16">
        <f t="shared" si="0"/>
        <v>8.3022000000000009</v>
      </c>
      <c r="F27" s="16">
        <f t="shared" si="1"/>
        <v>13</v>
      </c>
      <c r="G27" s="16" t="str">
        <f t="shared" si="2"/>
        <v xml:space="preserve">Glenelg </v>
      </c>
      <c r="H27" s="16">
        <f t="shared" si="3"/>
        <v>7.3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31" x14ac:dyDescent="0.45">
      <c r="B28" s="15">
        <v>23</v>
      </c>
      <c r="C28" s="16" t="s">
        <v>31</v>
      </c>
      <c r="D28" s="16">
        <f>VLOOKUP($F$4,Data!$A$5:$CC$14,2+$B28)</f>
        <v>7.3</v>
      </c>
      <c r="E28" s="16">
        <f t="shared" si="0"/>
        <v>7.3022999999999998</v>
      </c>
      <c r="F28" s="16">
        <f t="shared" si="1"/>
        <v>22</v>
      </c>
      <c r="G28" s="16" t="str">
        <f t="shared" si="2"/>
        <v xml:space="preserve">Whitehorse </v>
      </c>
      <c r="H28" s="16">
        <f t="shared" si="3"/>
        <v>7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31" ht="39" customHeight="1" x14ac:dyDescent="0.45">
      <c r="B29" s="15">
        <v>24</v>
      </c>
      <c r="C29" s="16" t="s">
        <v>32</v>
      </c>
      <c r="D29" s="16">
        <f>VLOOKUP($F$4,Data!$A$5:$CC$14,2+$B29)</f>
        <v>6</v>
      </c>
      <c r="E29" s="16">
        <f t="shared" si="0"/>
        <v>6.0023999999999997</v>
      </c>
      <c r="F29" s="16">
        <f t="shared" si="1"/>
        <v>44</v>
      </c>
      <c r="G29" s="16" t="str">
        <f t="shared" si="2"/>
        <v xml:space="preserve">Port Phillip </v>
      </c>
      <c r="H29" s="16">
        <f t="shared" si="3"/>
        <v>7</v>
      </c>
      <c r="I29" s="17"/>
      <c r="J29" s="30" t="s">
        <v>109</v>
      </c>
      <c r="K29" s="30"/>
      <c r="L29" s="30"/>
      <c r="M29" s="30"/>
      <c r="N29" s="30"/>
      <c r="O29" s="30"/>
      <c r="P29" s="30"/>
      <c r="Q29" s="22"/>
      <c r="R29" s="17"/>
      <c r="S29" s="17"/>
      <c r="T29" s="17"/>
    </row>
    <row r="30" spans="2:31" x14ac:dyDescent="0.45">
      <c r="B30" s="15">
        <v>25</v>
      </c>
      <c r="C30" s="16" t="s">
        <v>33</v>
      </c>
      <c r="D30" s="16">
        <f>VLOOKUP($F$4,Data!$A$5:$CC$14,2+$B30)</f>
        <v>4.7</v>
      </c>
      <c r="E30" s="16">
        <f t="shared" si="0"/>
        <v>4.7025000000000006</v>
      </c>
      <c r="F30" s="16">
        <f t="shared" si="1"/>
        <v>58</v>
      </c>
      <c r="G30" s="16" t="str">
        <f t="shared" si="2"/>
        <v xml:space="preserve">Nillumbik </v>
      </c>
      <c r="H30" s="16">
        <f t="shared" si="3"/>
        <v>7</v>
      </c>
      <c r="I30" s="17"/>
      <c r="J30" s="29" t="s">
        <v>97</v>
      </c>
      <c r="K30" s="29"/>
      <c r="L30" s="29"/>
      <c r="M30" s="29"/>
      <c r="N30" s="29"/>
      <c r="O30" s="29"/>
      <c r="P30" s="29"/>
      <c r="Q30" s="29"/>
      <c r="R30" s="17"/>
      <c r="S30" s="17"/>
      <c r="T30" s="17"/>
    </row>
    <row r="31" spans="2:31" x14ac:dyDescent="0.45">
      <c r="B31" s="15">
        <v>26</v>
      </c>
      <c r="C31" s="16" t="s">
        <v>34</v>
      </c>
      <c r="D31" s="16">
        <f>VLOOKUP($F$4,Data!$A$5:$CC$14,2+$B31)</f>
        <v>2.2999999999999998</v>
      </c>
      <c r="E31" s="16">
        <f t="shared" si="0"/>
        <v>2.3026</v>
      </c>
      <c r="F31" s="16">
        <f t="shared" si="1"/>
        <v>78</v>
      </c>
      <c r="G31" s="16" t="str">
        <f t="shared" si="2"/>
        <v xml:space="preserve">Moyne </v>
      </c>
      <c r="H31" s="16">
        <f t="shared" si="3"/>
        <v>7</v>
      </c>
      <c r="I31" s="17"/>
      <c r="J31" s="29"/>
      <c r="K31" s="29"/>
      <c r="L31" s="29"/>
      <c r="M31" s="29"/>
      <c r="N31" s="29"/>
      <c r="O31" s="29"/>
      <c r="P31" s="29"/>
      <c r="Q31" s="29"/>
      <c r="R31" s="17"/>
      <c r="S31" s="17"/>
      <c r="T31" s="17"/>
    </row>
    <row r="32" spans="2:31" x14ac:dyDescent="0.45">
      <c r="B32" s="15">
        <v>27</v>
      </c>
      <c r="C32" s="16" t="s">
        <v>35</v>
      </c>
      <c r="D32" s="16">
        <f>VLOOKUP($F$4,Data!$A$5:$CC$14,2+$B32)</f>
        <v>6</v>
      </c>
      <c r="E32" s="16">
        <f t="shared" si="0"/>
        <v>6.0026999999999999</v>
      </c>
      <c r="F32" s="16">
        <f t="shared" si="1"/>
        <v>43</v>
      </c>
      <c r="G32" s="16" t="str">
        <f t="shared" si="2"/>
        <v xml:space="preserve">Moonee Valley </v>
      </c>
      <c r="H32" s="16">
        <f t="shared" si="3"/>
        <v>7</v>
      </c>
      <c r="I32" s="17"/>
      <c r="J32" s="27" t="s">
        <v>98</v>
      </c>
      <c r="K32" s="27"/>
      <c r="L32" s="27"/>
      <c r="M32" s="27"/>
      <c r="N32" s="27"/>
      <c r="O32" s="27"/>
      <c r="P32" s="27"/>
      <c r="Q32" s="27"/>
      <c r="R32" s="17"/>
      <c r="S32" s="17"/>
      <c r="T32" s="17"/>
    </row>
    <row r="33" spans="2:20" x14ac:dyDescent="0.45">
      <c r="B33" s="15">
        <v>28</v>
      </c>
      <c r="C33" s="16" t="s">
        <v>36</v>
      </c>
      <c r="D33" s="16">
        <f>VLOOKUP($F$4,Data!$A$5:$CC$14,2+$B33)</f>
        <v>2.7</v>
      </c>
      <c r="E33" s="16">
        <f t="shared" si="0"/>
        <v>2.7028000000000003</v>
      </c>
      <c r="F33" s="16">
        <f t="shared" si="1"/>
        <v>77</v>
      </c>
      <c r="G33" s="16" t="str">
        <f t="shared" si="2"/>
        <v xml:space="preserve">Alpine </v>
      </c>
      <c r="H33" s="16">
        <f t="shared" si="3"/>
        <v>7</v>
      </c>
      <c r="I33" s="17"/>
      <c r="J33" s="27"/>
      <c r="K33" s="27"/>
      <c r="L33" s="27"/>
      <c r="M33" s="27"/>
      <c r="N33" s="27"/>
      <c r="O33" s="27"/>
      <c r="P33" s="27"/>
      <c r="Q33" s="27"/>
      <c r="R33" s="17"/>
      <c r="S33" s="17"/>
      <c r="T33" s="17"/>
    </row>
    <row r="34" spans="2:20" ht="15" customHeight="1" x14ac:dyDescent="0.45">
      <c r="B34" s="15">
        <v>29</v>
      </c>
      <c r="C34" s="16" t="s">
        <v>37</v>
      </c>
      <c r="D34" s="16">
        <f>VLOOKUP($F$4,Data!$A$5:$CC$14,2+$B34)</f>
        <v>5.3</v>
      </c>
      <c r="E34" s="16">
        <f t="shared" si="0"/>
        <v>5.3029000000000002</v>
      </c>
      <c r="F34" s="16">
        <f t="shared" si="1"/>
        <v>51</v>
      </c>
      <c r="G34" s="16" t="str">
        <f t="shared" si="2"/>
        <v xml:space="preserve">South Gippsland </v>
      </c>
      <c r="H34" s="16">
        <f t="shared" si="3"/>
        <v>6.7</v>
      </c>
      <c r="I34" s="17"/>
      <c r="J34" s="29" t="s">
        <v>99</v>
      </c>
      <c r="K34" s="29"/>
      <c r="L34" s="29"/>
      <c r="M34" s="29"/>
      <c r="N34" s="29"/>
      <c r="O34" s="29"/>
      <c r="P34" s="29"/>
      <c r="Q34" s="29"/>
      <c r="R34" s="17"/>
      <c r="S34" s="17"/>
      <c r="T34" s="17"/>
    </row>
    <row r="35" spans="2:20" x14ac:dyDescent="0.45">
      <c r="B35" s="15">
        <v>30</v>
      </c>
      <c r="C35" s="16" t="s">
        <v>38</v>
      </c>
      <c r="D35" s="16">
        <f>VLOOKUP($F$4,Data!$A$5:$CC$14,2+$B35)</f>
        <v>8.3000000000000007</v>
      </c>
      <c r="E35" s="16">
        <f t="shared" si="0"/>
        <v>8.3030000000000008</v>
      </c>
      <c r="F35" s="16">
        <f t="shared" si="1"/>
        <v>12</v>
      </c>
      <c r="G35" s="16" t="str">
        <f t="shared" si="2"/>
        <v xml:space="preserve">Northern Grampians </v>
      </c>
      <c r="H35" s="16">
        <f t="shared" si="3"/>
        <v>6.7</v>
      </c>
      <c r="I35" s="17"/>
      <c r="J35" s="29"/>
      <c r="K35" s="29"/>
      <c r="L35" s="29"/>
      <c r="M35" s="29"/>
      <c r="N35" s="29"/>
      <c r="O35" s="29"/>
      <c r="P35" s="29"/>
      <c r="Q35" s="29"/>
      <c r="R35" s="17"/>
      <c r="S35" s="17"/>
      <c r="T35" s="17"/>
    </row>
    <row r="36" spans="2:20" ht="15" customHeight="1" x14ac:dyDescent="0.45">
      <c r="B36" s="15">
        <v>31</v>
      </c>
      <c r="C36" s="16" t="s">
        <v>39</v>
      </c>
      <c r="D36" s="16">
        <f>VLOOKUP($F$4,Data!$A$5:$CC$14,2+$B36)</f>
        <v>6</v>
      </c>
      <c r="E36" s="16">
        <f t="shared" si="0"/>
        <v>6.0030999999999999</v>
      </c>
      <c r="F36" s="16">
        <f t="shared" si="1"/>
        <v>42</v>
      </c>
      <c r="G36" s="16" t="str">
        <f t="shared" si="2"/>
        <v xml:space="preserve">Knox </v>
      </c>
      <c r="H36" s="16">
        <f t="shared" si="3"/>
        <v>6.7</v>
      </c>
      <c r="I36" s="17"/>
      <c r="J36" s="27" t="s">
        <v>100</v>
      </c>
      <c r="K36" s="27"/>
      <c r="L36" s="27"/>
      <c r="M36" s="27"/>
      <c r="N36" s="27"/>
      <c r="O36" s="27"/>
      <c r="P36" s="27"/>
      <c r="Q36" s="27"/>
      <c r="R36" s="17"/>
      <c r="S36" s="17"/>
      <c r="T36" s="17"/>
    </row>
    <row r="37" spans="2:20" x14ac:dyDescent="0.45">
      <c r="B37" s="15">
        <v>32</v>
      </c>
      <c r="C37" s="16" t="s">
        <v>40</v>
      </c>
      <c r="D37" s="16">
        <f>VLOOKUP($F$4,Data!$A$5:$CC$14,2+$B37)</f>
        <v>2.7</v>
      </c>
      <c r="E37" s="16">
        <f t="shared" si="0"/>
        <v>2.7032000000000003</v>
      </c>
      <c r="F37" s="16">
        <f t="shared" si="1"/>
        <v>76</v>
      </c>
      <c r="G37" s="16" t="str">
        <f t="shared" si="2"/>
        <v xml:space="preserve">Banyule </v>
      </c>
      <c r="H37" s="16">
        <f t="shared" si="3"/>
        <v>6.7</v>
      </c>
      <c r="I37" s="17"/>
      <c r="J37" s="27"/>
      <c r="K37" s="27"/>
      <c r="L37" s="27"/>
      <c r="M37" s="27"/>
      <c r="N37" s="27"/>
      <c r="O37" s="27"/>
      <c r="P37" s="27"/>
      <c r="Q37" s="27"/>
      <c r="R37" s="17"/>
      <c r="S37" s="17"/>
      <c r="T37" s="17"/>
    </row>
    <row r="38" spans="2:20" ht="15" customHeight="1" x14ac:dyDescent="0.45">
      <c r="B38" s="15">
        <v>33</v>
      </c>
      <c r="C38" s="16" t="s">
        <v>41</v>
      </c>
      <c r="D38" s="16">
        <f>VLOOKUP($F$4,Data!$A$5:$CC$14,2+$B38)</f>
        <v>4.3</v>
      </c>
      <c r="E38" s="16">
        <f t="shared" si="0"/>
        <v>4.3033000000000001</v>
      </c>
      <c r="F38" s="16">
        <f t="shared" si="1"/>
        <v>62</v>
      </c>
      <c r="G38" s="16" t="str">
        <f t="shared" si="2"/>
        <v xml:space="preserve">Yarra </v>
      </c>
      <c r="H38" s="16">
        <f t="shared" si="3"/>
        <v>6.3</v>
      </c>
      <c r="I38" s="17"/>
      <c r="J38" s="29" t="s">
        <v>101</v>
      </c>
      <c r="K38" s="29"/>
      <c r="L38" s="29"/>
      <c r="M38" s="29"/>
      <c r="N38" s="29"/>
      <c r="O38" s="29"/>
      <c r="P38" s="29"/>
      <c r="Q38" s="29"/>
      <c r="R38" s="17"/>
      <c r="S38" s="17"/>
      <c r="T38" s="17"/>
    </row>
    <row r="39" spans="2:20" x14ac:dyDescent="0.45">
      <c r="B39" s="15">
        <v>34</v>
      </c>
      <c r="C39" s="16" t="s">
        <v>42</v>
      </c>
      <c r="D39" s="16">
        <f>VLOOKUP($F$4,Data!$A$5:$CC$14,2+$B39)</f>
        <v>6</v>
      </c>
      <c r="E39" s="16">
        <f t="shared" si="0"/>
        <v>6.0034000000000001</v>
      </c>
      <c r="F39" s="16">
        <f t="shared" si="1"/>
        <v>41</v>
      </c>
      <c r="G39" s="16" t="str">
        <f t="shared" si="2"/>
        <v xml:space="preserve">Mansfield </v>
      </c>
      <c r="H39" s="16">
        <f t="shared" si="3"/>
        <v>6.3</v>
      </c>
      <c r="I39" s="17"/>
      <c r="J39" s="29"/>
      <c r="K39" s="29"/>
      <c r="L39" s="29"/>
      <c r="M39" s="29"/>
      <c r="N39" s="29"/>
      <c r="O39" s="29"/>
      <c r="P39" s="29"/>
      <c r="Q39" s="29"/>
      <c r="R39" s="17"/>
      <c r="S39" s="17"/>
      <c r="T39" s="17"/>
    </row>
    <row r="40" spans="2:20" ht="15" customHeight="1" x14ac:dyDescent="0.45">
      <c r="B40" s="15">
        <v>35</v>
      </c>
      <c r="C40" s="16" t="s">
        <v>43</v>
      </c>
      <c r="D40" s="16">
        <f>VLOOKUP($F$4,Data!$A$5:$CC$14,2+$B40)</f>
        <v>5.3</v>
      </c>
      <c r="E40" s="16">
        <f t="shared" si="0"/>
        <v>5.3034999999999997</v>
      </c>
      <c r="F40" s="16">
        <f t="shared" si="1"/>
        <v>50</v>
      </c>
      <c r="G40" s="16" t="str">
        <f t="shared" si="2"/>
        <v xml:space="preserve">Gannawarra </v>
      </c>
      <c r="H40" s="16">
        <f t="shared" si="3"/>
        <v>6.3</v>
      </c>
      <c r="I40" s="17"/>
      <c r="J40" s="27" t="s">
        <v>102</v>
      </c>
      <c r="K40" s="27"/>
      <c r="L40" s="27"/>
      <c r="M40" s="27"/>
      <c r="N40" s="27"/>
      <c r="O40" s="27"/>
      <c r="P40" s="27"/>
      <c r="Q40" s="27"/>
      <c r="R40" s="17"/>
      <c r="S40" s="17"/>
      <c r="T40" s="17"/>
    </row>
    <row r="41" spans="2:20" x14ac:dyDescent="0.45">
      <c r="B41" s="15">
        <v>36</v>
      </c>
      <c r="C41" s="16" t="s">
        <v>44</v>
      </c>
      <c r="D41" s="16">
        <f>VLOOKUP($F$4,Data!$A$5:$CC$14,2+$B41)</f>
        <v>6.7</v>
      </c>
      <c r="E41" s="16">
        <f t="shared" si="0"/>
        <v>6.7035999999999998</v>
      </c>
      <c r="F41" s="16">
        <f t="shared" si="1"/>
        <v>31</v>
      </c>
      <c r="G41" s="16" t="str">
        <f t="shared" si="2"/>
        <v xml:space="preserve">Ararat </v>
      </c>
      <c r="H41" s="16">
        <f t="shared" si="3"/>
        <v>6.3</v>
      </c>
      <c r="I41" s="17"/>
      <c r="J41" s="27"/>
      <c r="K41" s="27"/>
      <c r="L41" s="27"/>
      <c r="M41" s="27"/>
      <c r="N41" s="27"/>
      <c r="O41" s="27"/>
      <c r="P41" s="27"/>
      <c r="Q41" s="27"/>
      <c r="R41" s="17"/>
      <c r="S41" s="17"/>
      <c r="T41" s="17"/>
    </row>
    <row r="42" spans="2:20" ht="15" customHeight="1" x14ac:dyDescent="0.45">
      <c r="B42" s="15">
        <v>37</v>
      </c>
      <c r="C42" s="16" t="s">
        <v>45</v>
      </c>
      <c r="D42" s="16">
        <f>VLOOKUP($F$4,Data!$A$5:$CC$14,2+$B42)</f>
        <v>2</v>
      </c>
      <c r="E42" s="16">
        <f t="shared" si="0"/>
        <v>2.0036999999999998</v>
      </c>
      <c r="F42" s="16">
        <f t="shared" si="1"/>
        <v>79</v>
      </c>
      <c r="G42" s="16" t="str">
        <f t="shared" si="2"/>
        <v xml:space="preserve">Whittlesea </v>
      </c>
      <c r="H42" s="16">
        <f t="shared" si="3"/>
        <v>6</v>
      </c>
      <c r="I42" s="17"/>
      <c r="J42" s="29" t="s">
        <v>103</v>
      </c>
      <c r="K42" s="29"/>
      <c r="L42" s="29"/>
      <c r="M42" s="29"/>
      <c r="N42" s="29"/>
      <c r="O42" s="29"/>
      <c r="P42" s="29"/>
      <c r="Q42" s="29"/>
      <c r="R42" s="17"/>
      <c r="S42" s="17"/>
      <c r="T42" s="17"/>
    </row>
    <row r="43" spans="2:20" x14ac:dyDescent="0.45">
      <c r="B43" s="15">
        <v>38</v>
      </c>
      <c r="C43" s="16" t="s">
        <v>46</v>
      </c>
      <c r="D43" s="16">
        <f>VLOOKUP($F$4,Data!$A$5:$CC$14,2+$B43)</f>
        <v>9.3000000000000007</v>
      </c>
      <c r="E43" s="16">
        <f t="shared" si="0"/>
        <v>9.3038000000000007</v>
      </c>
      <c r="F43" s="16">
        <f t="shared" si="1"/>
        <v>6</v>
      </c>
      <c r="G43" s="16" t="str">
        <f t="shared" si="2"/>
        <v xml:space="preserve">Warrnambool </v>
      </c>
      <c r="H43" s="16">
        <f t="shared" si="3"/>
        <v>6</v>
      </c>
      <c r="I43" s="17"/>
      <c r="J43" s="29"/>
      <c r="K43" s="29"/>
      <c r="L43" s="29"/>
      <c r="M43" s="29"/>
      <c r="N43" s="29"/>
      <c r="O43" s="29"/>
      <c r="P43" s="29"/>
      <c r="Q43" s="29"/>
      <c r="R43" s="17"/>
      <c r="S43" s="17"/>
      <c r="T43" s="17"/>
    </row>
    <row r="44" spans="2:20" ht="15" customHeight="1" x14ac:dyDescent="0.45">
      <c r="B44" s="15">
        <v>39</v>
      </c>
      <c r="C44" s="16" t="s">
        <v>47</v>
      </c>
      <c r="D44" s="16">
        <f>VLOOKUP($F$4,Data!$A$5:$CC$14,2+$B44)</f>
        <v>5.7</v>
      </c>
      <c r="E44" s="16">
        <f t="shared" si="0"/>
        <v>5.7039</v>
      </c>
      <c r="F44" s="16">
        <f t="shared" si="1"/>
        <v>49</v>
      </c>
      <c r="G44" s="16" t="str">
        <f t="shared" si="2"/>
        <v xml:space="preserve">Murrindindi </v>
      </c>
      <c r="H44" s="16">
        <f t="shared" si="3"/>
        <v>6</v>
      </c>
      <c r="I44" s="17"/>
      <c r="J44" s="27" t="s">
        <v>104</v>
      </c>
      <c r="K44" s="27"/>
      <c r="L44" s="27"/>
      <c r="M44" s="27"/>
      <c r="N44" s="27"/>
      <c r="O44" s="27"/>
      <c r="P44" s="27"/>
      <c r="Q44" s="27"/>
      <c r="R44" s="17"/>
      <c r="S44" s="17"/>
      <c r="T44" s="17"/>
    </row>
    <row r="45" spans="2:20" x14ac:dyDescent="0.45">
      <c r="B45" s="15">
        <v>40</v>
      </c>
      <c r="C45" s="16" t="s">
        <v>48</v>
      </c>
      <c r="D45" s="16">
        <f>VLOOKUP($F$4,Data!$A$5:$CC$14,2+$B45)</f>
        <v>8</v>
      </c>
      <c r="E45" s="16">
        <f t="shared" si="0"/>
        <v>8.0039999999999996</v>
      </c>
      <c r="F45" s="16">
        <f t="shared" si="1"/>
        <v>15</v>
      </c>
      <c r="G45" s="16" t="str">
        <f t="shared" si="2"/>
        <v xml:space="preserve">Mount Alexander </v>
      </c>
      <c r="H45" s="16">
        <f t="shared" si="3"/>
        <v>6</v>
      </c>
      <c r="I45" s="17"/>
      <c r="J45" s="27"/>
      <c r="K45" s="27"/>
      <c r="L45" s="27"/>
      <c r="M45" s="27"/>
      <c r="N45" s="27"/>
      <c r="O45" s="27"/>
      <c r="P45" s="27"/>
      <c r="Q45" s="27"/>
      <c r="R45" s="17"/>
      <c r="S45" s="17"/>
      <c r="T45" s="17"/>
    </row>
    <row r="46" spans="2:20" ht="15" customHeight="1" x14ac:dyDescent="0.45">
      <c r="B46" s="15">
        <v>41</v>
      </c>
      <c r="C46" s="16" t="s">
        <v>49</v>
      </c>
      <c r="D46" s="16">
        <f>VLOOKUP($F$4,Data!$A$5:$CC$14,2+$B46)</f>
        <v>6.3</v>
      </c>
      <c r="E46" s="16">
        <f t="shared" si="0"/>
        <v>6.3041</v>
      </c>
      <c r="F46" s="16">
        <f t="shared" si="1"/>
        <v>34</v>
      </c>
      <c r="G46" s="16" t="str">
        <f t="shared" si="2"/>
        <v xml:space="preserve">Indigo </v>
      </c>
      <c r="H46" s="16">
        <f t="shared" si="3"/>
        <v>6</v>
      </c>
      <c r="I46" s="17"/>
      <c r="J46" s="29" t="s">
        <v>105</v>
      </c>
      <c r="K46" s="29"/>
      <c r="L46" s="29"/>
      <c r="M46" s="29"/>
      <c r="N46" s="29"/>
      <c r="O46" s="29"/>
      <c r="P46" s="29"/>
      <c r="Q46" s="29"/>
      <c r="R46" s="17"/>
      <c r="S46" s="17"/>
      <c r="T46" s="17"/>
    </row>
    <row r="47" spans="2:20" x14ac:dyDescent="0.45">
      <c r="B47" s="15">
        <v>42</v>
      </c>
      <c r="C47" s="16" t="s">
        <v>50</v>
      </c>
      <c r="D47" s="16">
        <f>VLOOKUP($F$4,Data!$A$5:$CC$14,2+$B47)</f>
        <v>4</v>
      </c>
      <c r="E47" s="16">
        <f t="shared" si="0"/>
        <v>4.0042</v>
      </c>
      <c r="F47" s="16">
        <f t="shared" si="1"/>
        <v>65</v>
      </c>
      <c r="G47" s="16" t="str">
        <f t="shared" si="2"/>
        <v xml:space="preserve">Hobsons Bay </v>
      </c>
      <c r="H47" s="16">
        <f t="shared" si="3"/>
        <v>6</v>
      </c>
      <c r="I47" s="17"/>
      <c r="J47" s="29"/>
      <c r="K47" s="29"/>
      <c r="L47" s="29"/>
      <c r="M47" s="29"/>
      <c r="N47" s="29"/>
      <c r="O47" s="29"/>
      <c r="P47" s="29"/>
      <c r="Q47" s="29"/>
      <c r="R47" s="17"/>
      <c r="S47" s="17"/>
      <c r="T47" s="17"/>
    </row>
    <row r="48" spans="2:20" ht="15" customHeight="1" x14ac:dyDescent="0.45">
      <c r="B48" s="15">
        <v>43</v>
      </c>
      <c r="C48" s="16" t="s">
        <v>51</v>
      </c>
      <c r="D48" s="16">
        <f>VLOOKUP($F$4,Data!$A$5:$CC$14,2+$B48)</f>
        <v>7.7</v>
      </c>
      <c r="E48" s="16">
        <f t="shared" si="0"/>
        <v>7.7042999999999999</v>
      </c>
      <c r="F48" s="16">
        <f t="shared" si="1"/>
        <v>17</v>
      </c>
      <c r="G48" s="16" t="str">
        <f t="shared" si="2"/>
        <v xml:space="preserve">Greater Geelong </v>
      </c>
      <c r="H48" s="16">
        <f t="shared" si="3"/>
        <v>6</v>
      </c>
      <c r="I48" s="17"/>
      <c r="J48" s="27" t="s">
        <v>106</v>
      </c>
      <c r="K48" s="27"/>
      <c r="L48" s="27"/>
      <c r="M48" s="27"/>
      <c r="N48" s="27"/>
      <c r="O48" s="27"/>
      <c r="P48" s="27"/>
      <c r="Q48" s="27"/>
      <c r="R48" s="17"/>
      <c r="S48" s="17"/>
      <c r="T48" s="17"/>
    </row>
    <row r="49" spans="2:20" x14ac:dyDescent="0.45">
      <c r="B49" s="15">
        <v>44</v>
      </c>
      <c r="C49" s="16" t="s">
        <v>52</v>
      </c>
      <c r="D49" s="16">
        <f>VLOOKUP($F$4,Data!$A$5:$CC$14,2+$B49)</f>
        <v>3.3</v>
      </c>
      <c r="E49" s="16">
        <f t="shared" si="0"/>
        <v>3.3043999999999998</v>
      </c>
      <c r="F49" s="16">
        <f t="shared" si="1"/>
        <v>72</v>
      </c>
      <c r="G49" s="16" t="str">
        <f t="shared" si="2"/>
        <v xml:space="preserve">Golden Plains </v>
      </c>
      <c r="H49" s="16">
        <f t="shared" si="3"/>
        <v>6</v>
      </c>
      <c r="I49" s="17"/>
      <c r="J49" s="27"/>
      <c r="K49" s="27"/>
      <c r="L49" s="27"/>
      <c r="M49" s="27"/>
      <c r="N49" s="27"/>
      <c r="O49" s="27"/>
      <c r="P49" s="27"/>
      <c r="Q49" s="27"/>
      <c r="R49" s="17"/>
      <c r="S49" s="17"/>
      <c r="T49" s="17"/>
    </row>
    <row r="50" spans="2:20" x14ac:dyDescent="0.45">
      <c r="B50" s="15">
        <v>45</v>
      </c>
      <c r="C50" s="16" t="s">
        <v>53</v>
      </c>
      <c r="D50" s="16">
        <f>VLOOKUP($F$4,Data!$A$5:$CC$14,2+$B50)</f>
        <v>5.7</v>
      </c>
      <c r="E50" s="16">
        <f t="shared" si="0"/>
        <v>5.7045000000000003</v>
      </c>
      <c r="F50" s="16">
        <f t="shared" si="1"/>
        <v>48</v>
      </c>
      <c r="G50" s="16" t="str">
        <f t="shared" si="2"/>
        <v xml:space="preserve">Central Goldfields </v>
      </c>
      <c r="H50" s="16">
        <f t="shared" si="3"/>
        <v>6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45">
      <c r="B51" s="15">
        <v>46</v>
      </c>
      <c r="C51" s="16" t="s">
        <v>54</v>
      </c>
      <c r="D51" s="16">
        <f>VLOOKUP($F$4,Data!$A$5:$CC$14,2+$B51)</f>
        <v>2.7</v>
      </c>
      <c r="E51" s="16">
        <f t="shared" si="0"/>
        <v>2.7046000000000001</v>
      </c>
      <c r="F51" s="16">
        <f t="shared" si="1"/>
        <v>75</v>
      </c>
      <c r="G51" s="16" t="str">
        <f t="shared" si="2"/>
        <v xml:space="preserve">Wyndham </v>
      </c>
      <c r="H51" s="16">
        <f t="shared" si="3"/>
        <v>5.7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45">
      <c r="B52" s="15">
        <v>47</v>
      </c>
      <c r="C52" s="16" t="s">
        <v>55</v>
      </c>
      <c r="D52" s="16">
        <f>VLOOKUP($F$4,Data!$A$5:$CC$14,2+$B52)</f>
        <v>3.3</v>
      </c>
      <c r="E52" s="16">
        <f t="shared" si="0"/>
        <v>3.3047</v>
      </c>
      <c r="F52" s="16">
        <f t="shared" si="1"/>
        <v>71</v>
      </c>
      <c r="G52" s="16" t="str">
        <f t="shared" si="2"/>
        <v xml:space="preserve">Moira </v>
      </c>
      <c r="H52" s="16">
        <f t="shared" si="3"/>
        <v>5.7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45">
      <c r="B53" s="15">
        <v>48</v>
      </c>
      <c r="C53" s="16" t="s">
        <v>56</v>
      </c>
      <c r="D53" s="16">
        <f>VLOOKUP($F$4,Data!$A$5:$CC$14,2+$B53)</f>
        <v>5.7</v>
      </c>
      <c r="E53" s="16">
        <f t="shared" si="0"/>
        <v>5.7048000000000005</v>
      </c>
      <c r="F53" s="16">
        <f t="shared" si="1"/>
        <v>47</v>
      </c>
      <c r="G53" s="16" t="str">
        <f t="shared" si="2"/>
        <v xml:space="preserve">Melton </v>
      </c>
      <c r="H53" s="16">
        <f t="shared" si="3"/>
        <v>5.7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45">
      <c r="B54" s="15">
        <v>49</v>
      </c>
      <c r="C54" s="16" t="s">
        <v>57</v>
      </c>
      <c r="D54" s="16">
        <f>VLOOKUP($F$4,Data!$A$5:$CC$14,2+$B54)</f>
        <v>7.7</v>
      </c>
      <c r="E54" s="16">
        <f t="shared" si="0"/>
        <v>7.7049000000000003</v>
      </c>
      <c r="F54" s="16">
        <f t="shared" si="1"/>
        <v>16</v>
      </c>
      <c r="G54" s="16" t="str">
        <f t="shared" si="2"/>
        <v xml:space="preserve">Macedon Ranges </v>
      </c>
      <c r="H54" s="16">
        <f t="shared" si="3"/>
        <v>5.7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45">
      <c r="B55" s="15">
        <v>50</v>
      </c>
      <c r="C55" s="16" t="s">
        <v>58</v>
      </c>
      <c r="D55" s="16">
        <f>VLOOKUP($F$4,Data!$A$5:$CC$14,2+$B55)</f>
        <v>7</v>
      </c>
      <c r="E55" s="16">
        <f t="shared" si="0"/>
        <v>7.0049999999999999</v>
      </c>
      <c r="F55" s="16">
        <f t="shared" si="1"/>
        <v>27</v>
      </c>
      <c r="G55" s="16" t="str">
        <f t="shared" si="2"/>
        <v xml:space="preserve">Kingston </v>
      </c>
      <c r="H55" s="16">
        <f t="shared" si="3"/>
        <v>5.3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45">
      <c r="B56" s="15">
        <v>51</v>
      </c>
      <c r="C56" s="16" t="s">
        <v>59</v>
      </c>
      <c r="D56" s="16">
        <f>VLOOKUP($F$4,Data!$A$5:$CC$14,2+$B56)</f>
        <v>4.3</v>
      </c>
      <c r="E56" s="16">
        <f t="shared" si="0"/>
        <v>4.3050999999999995</v>
      </c>
      <c r="F56" s="16">
        <f t="shared" si="1"/>
        <v>61</v>
      </c>
      <c r="G56" s="16" t="str">
        <f t="shared" si="2"/>
        <v xml:space="preserve">Hepburn </v>
      </c>
      <c r="H56" s="16">
        <f t="shared" si="3"/>
        <v>5.3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45">
      <c r="B57" s="15">
        <v>52</v>
      </c>
      <c r="C57" s="16" t="s">
        <v>60</v>
      </c>
      <c r="D57" s="16">
        <f>VLOOKUP($F$4,Data!$A$5:$CC$14,2+$B57)</f>
        <v>4.7</v>
      </c>
      <c r="E57" s="16">
        <f t="shared" si="0"/>
        <v>4.7052000000000005</v>
      </c>
      <c r="F57" s="16">
        <f t="shared" si="1"/>
        <v>57</v>
      </c>
      <c r="G57" s="16" t="str">
        <f t="shared" si="2"/>
        <v xml:space="preserve">Frankston </v>
      </c>
      <c r="H57" s="16">
        <f t="shared" si="3"/>
        <v>5.3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45">
      <c r="B58" s="15">
        <v>53</v>
      </c>
      <c r="C58" s="16" t="s">
        <v>61</v>
      </c>
      <c r="D58" s="16">
        <f>VLOOKUP($F$4,Data!$A$5:$CC$14,2+$B58)</f>
        <v>5</v>
      </c>
      <c r="E58" s="16">
        <f t="shared" si="0"/>
        <v>5.0053000000000001</v>
      </c>
      <c r="F58" s="16">
        <f t="shared" si="1"/>
        <v>53</v>
      </c>
      <c r="G58" s="16" t="str">
        <f t="shared" si="2"/>
        <v xml:space="preserve">Mornington Peninsula </v>
      </c>
      <c r="H58" s="16">
        <f t="shared" si="3"/>
        <v>5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45">
      <c r="B59" s="15">
        <v>54</v>
      </c>
      <c r="C59" s="16" t="s">
        <v>62</v>
      </c>
      <c r="D59" s="16">
        <f>VLOOKUP($F$4,Data!$A$5:$CC$14,2+$B59)</f>
        <v>6</v>
      </c>
      <c r="E59" s="16">
        <f t="shared" si="0"/>
        <v>6.0053999999999998</v>
      </c>
      <c r="F59" s="16">
        <f t="shared" si="1"/>
        <v>40</v>
      </c>
      <c r="G59" s="16" t="str">
        <f t="shared" si="2"/>
        <v xml:space="preserve">Casey </v>
      </c>
      <c r="H59" s="16">
        <f t="shared" si="3"/>
        <v>5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45">
      <c r="B60" s="15">
        <v>55</v>
      </c>
      <c r="C60" s="16" t="s">
        <v>63</v>
      </c>
      <c r="D60" s="16">
        <f>VLOOKUP($F$4,Data!$A$5:$CC$14,2+$B60)</f>
        <v>7</v>
      </c>
      <c r="E60" s="16">
        <f t="shared" si="0"/>
        <v>7.0054999999999996</v>
      </c>
      <c r="F60" s="16">
        <f t="shared" si="1"/>
        <v>26</v>
      </c>
      <c r="G60" s="16" t="str">
        <f t="shared" si="2"/>
        <v xml:space="preserve">Campaspe </v>
      </c>
      <c r="H60" s="16">
        <f t="shared" si="3"/>
        <v>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45">
      <c r="B61" s="15">
        <v>56</v>
      </c>
      <c r="C61" s="16" t="s">
        <v>64</v>
      </c>
      <c r="D61" s="16">
        <f>VLOOKUP($F$4,Data!$A$5:$CC$14,2+$B61)</f>
        <v>6</v>
      </c>
      <c r="E61" s="16">
        <f t="shared" si="0"/>
        <v>6.0056000000000003</v>
      </c>
      <c r="F61" s="16">
        <f t="shared" si="1"/>
        <v>39</v>
      </c>
      <c r="G61" s="16" t="str">
        <f t="shared" si="2"/>
        <v xml:space="preserve">Bass Coast </v>
      </c>
      <c r="H61" s="16">
        <f t="shared" si="3"/>
        <v>5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45">
      <c r="B62" s="15">
        <v>57</v>
      </c>
      <c r="C62" s="16" t="s">
        <v>65</v>
      </c>
      <c r="D62" s="16">
        <f>VLOOKUP($F$4,Data!$A$5:$CC$14,2+$B62)</f>
        <v>7</v>
      </c>
      <c r="E62" s="16">
        <f t="shared" si="0"/>
        <v>7.0057</v>
      </c>
      <c r="F62" s="16">
        <f t="shared" si="1"/>
        <v>25</v>
      </c>
      <c r="G62" s="16" t="str">
        <f t="shared" si="2"/>
        <v xml:space="preserve">Moreland </v>
      </c>
      <c r="H62" s="16">
        <f t="shared" si="3"/>
        <v>4.7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45">
      <c r="B63" s="15">
        <v>58</v>
      </c>
      <c r="C63" s="16" t="s">
        <v>66</v>
      </c>
      <c r="D63" s="16">
        <f>VLOOKUP($F$4,Data!$A$5:$CC$14,2+$B63)</f>
        <v>6.7</v>
      </c>
      <c r="E63" s="16">
        <f t="shared" si="0"/>
        <v>6.7058</v>
      </c>
      <c r="F63" s="16">
        <f t="shared" si="1"/>
        <v>30</v>
      </c>
      <c r="G63" s="16" t="str">
        <f t="shared" si="2"/>
        <v xml:space="preserve">Greater Bendigo </v>
      </c>
      <c r="H63" s="16">
        <f t="shared" si="3"/>
        <v>4.7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45">
      <c r="B64" s="15">
        <v>59</v>
      </c>
      <c r="C64" s="16" t="s">
        <v>67</v>
      </c>
      <c r="D64" s="16">
        <f>VLOOKUP($F$4,Data!$A$5:$CC$14,2+$B64)</f>
        <v>7</v>
      </c>
      <c r="E64" s="16">
        <f t="shared" si="0"/>
        <v>7.0058999999999996</v>
      </c>
      <c r="F64" s="16">
        <f t="shared" si="1"/>
        <v>24</v>
      </c>
      <c r="G64" s="16" t="str">
        <f t="shared" si="2"/>
        <v xml:space="preserve">Cardinia </v>
      </c>
      <c r="H64" s="16">
        <f t="shared" si="3"/>
        <v>4.7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0" x14ac:dyDescent="0.45">
      <c r="B65" s="15">
        <v>60</v>
      </c>
      <c r="C65" s="16" t="s">
        <v>68</v>
      </c>
      <c r="D65" s="16">
        <f>VLOOKUP($F$4,Data!$A$5:$CC$14,2+$B65)</f>
        <v>8.3000000000000007</v>
      </c>
      <c r="E65" s="16">
        <f t="shared" si="0"/>
        <v>8.3060000000000009</v>
      </c>
      <c r="F65" s="16">
        <f t="shared" si="1"/>
        <v>11</v>
      </c>
      <c r="G65" s="16" t="str">
        <f t="shared" si="2"/>
        <v xml:space="preserve">Wangaratta </v>
      </c>
      <c r="H65" s="16">
        <f t="shared" si="3"/>
        <v>4.3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0" x14ac:dyDescent="0.45">
      <c r="B66" s="15">
        <v>61</v>
      </c>
      <c r="C66" s="16" t="s">
        <v>69</v>
      </c>
      <c r="D66" s="16">
        <f>VLOOKUP($F$4,Data!$A$5:$CC$14,2+$B66)</f>
        <v>9.6999999999999993</v>
      </c>
      <c r="E66" s="16">
        <f t="shared" si="0"/>
        <v>9.7060999999999993</v>
      </c>
      <c r="F66" s="16">
        <f t="shared" si="1"/>
        <v>4</v>
      </c>
      <c r="G66" s="16" t="str">
        <f t="shared" si="2"/>
        <v xml:space="preserve">Moorabool </v>
      </c>
      <c r="H66" s="16">
        <f t="shared" si="3"/>
        <v>4.3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0" x14ac:dyDescent="0.45">
      <c r="B67" s="15">
        <v>62</v>
      </c>
      <c r="C67" s="16" t="s">
        <v>70</v>
      </c>
      <c r="D67" s="16">
        <f>VLOOKUP($F$4,Data!$A$5:$CC$14,2+$B67)</f>
        <v>6.7</v>
      </c>
      <c r="E67" s="16">
        <f t="shared" si="0"/>
        <v>6.7061999999999999</v>
      </c>
      <c r="F67" s="16">
        <f t="shared" si="1"/>
        <v>29</v>
      </c>
      <c r="G67" s="16" t="str">
        <f t="shared" si="2"/>
        <v xml:space="preserve">Hume </v>
      </c>
      <c r="H67" s="16">
        <f t="shared" si="3"/>
        <v>4.3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0" x14ac:dyDescent="0.45">
      <c r="B68" s="15">
        <v>63</v>
      </c>
      <c r="C68" s="16" t="s">
        <v>71</v>
      </c>
      <c r="D68" s="16">
        <f>VLOOKUP($F$4,Data!$A$5:$CC$14,2+$B68)</f>
        <v>8.6999999999999993</v>
      </c>
      <c r="E68" s="16">
        <f t="shared" si="0"/>
        <v>8.7062999999999988</v>
      </c>
      <c r="F68" s="16">
        <f t="shared" si="1"/>
        <v>10</v>
      </c>
      <c r="G68" s="16" t="str">
        <f t="shared" si="2"/>
        <v xml:space="preserve">Colac-Otway </v>
      </c>
      <c r="H68" s="16">
        <f t="shared" si="3"/>
        <v>4.3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0" x14ac:dyDescent="0.45">
      <c r="B69" s="15">
        <v>64</v>
      </c>
      <c r="C69" s="16" t="s">
        <v>72</v>
      </c>
      <c r="D69" s="16">
        <f>VLOOKUP($F$4,Data!$A$5:$CC$14,2+$B69)</f>
        <v>7.3</v>
      </c>
      <c r="E69" s="16">
        <f t="shared" si="0"/>
        <v>7.3064</v>
      </c>
      <c r="F69" s="16">
        <f t="shared" si="1"/>
        <v>21</v>
      </c>
      <c r="G69" s="16" t="str">
        <f t="shared" si="2"/>
        <v xml:space="preserve">Wellington </v>
      </c>
      <c r="H69" s="16">
        <f t="shared" si="3"/>
        <v>4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0" x14ac:dyDescent="0.45">
      <c r="B70" s="15">
        <v>65</v>
      </c>
      <c r="C70" s="16" t="s">
        <v>73</v>
      </c>
      <c r="D70" s="16">
        <f>VLOOKUP($F$4,Data!$A$5:$CC$14,2+$B70)</f>
        <v>9</v>
      </c>
      <c r="E70" s="16">
        <f t="shared" si="0"/>
        <v>9.0065000000000008</v>
      </c>
      <c r="F70" s="16">
        <f t="shared" si="1"/>
        <v>8</v>
      </c>
      <c r="G70" s="16" t="str">
        <f t="shared" si="2"/>
        <v xml:space="preserve">Maribyrnong </v>
      </c>
      <c r="H70" s="16">
        <f t="shared" si="3"/>
        <v>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0" x14ac:dyDescent="0.45">
      <c r="B71" s="15">
        <v>66</v>
      </c>
      <c r="C71" s="16" t="s">
        <v>74</v>
      </c>
      <c r="D71" s="16">
        <f>VLOOKUP($F$4,Data!$A$5:$CC$14,2+$B71)</f>
        <v>9.6999999999999993</v>
      </c>
      <c r="E71" s="16">
        <f t="shared" ref="E71:E85" si="4">D71+B71*0.0001</f>
        <v>9.7065999999999999</v>
      </c>
      <c r="F71" s="16">
        <f t="shared" ref="F71:F84" si="5">RANK(E71,E$6:E$84)</f>
        <v>3</v>
      </c>
      <c r="G71" s="16" t="str">
        <f t="shared" ref="G71:G84" si="6">VLOOKUP(MATCH(B71,F$6:F$84,0),$B$6:$D$84,2)</f>
        <v xml:space="preserve">East Gippsland </v>
      </c>
      <c r="H71" s="16">
        <f t="shared" ref="H71:H84" si="7">VLOOKUP(MATCH(B71,F$6:F$84,0),$B$6:$D$84,3)</f>
        <v>4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0" x14ac:dyDescent="0.45">
      <c r="B72" s="15">
        <v>67</v>
      </c>
      <c r="C72" s="16" t="s">
        <v>75</v>
      </c>
      <c r="D72" s="16">
        <f>VLOOKUP($F$4,Data!$A$5:$CC$14,2+$B72)</f>
        <v>2.7</v>
      </c>
      <c r="E72" s="16">
        <f t="shared" si="4"/>
        <v>2.7067000000000001</v>
      </c>
      <c r="F72" s="16">
        <f t="shared" si="5"/>
        <v>74</v>
      </c>
      <c r="G72" s="16" t="str">
        <f t="shared" si="6"/>
        <v xml:space="preserve">Darebin </v>
      </c>
      <c r="H72" s="16">
        <f t="shared" si="7"/>
        <v>4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0" x14ac:dyDescent="0.45">
      <c r="B73" s="15">
        <v>68</v>
      </c>
      <c r="C73" s="16" t="s">
        <v>76</v>
      </c>
      <c r="D73" s="16">
        <f>VLOOKUP($F$4,Data!$A$5:$CC$14,2+$B73)</f>
        <v>9.6999999999999993</v>
      </c>
      <c r="E73" s="16">
        <f t="shared" si="4"/>
        <v>9.7067999999999994</v>
      </c>
      <c r="F73" s="16">
        <f t="shared" si="5"/>
        <v>2</v>
      </c>
      <c r="G73" s="16" t="str">
        <f t="shared" si="6"/>
        <v xml:space="preserve">Wodonga </v>
      </c>
      <c r="H73" s="16">
        <f t="shared" si="7"/>
        <v>3.7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0" x14ac:dyDescent="0.45">
      <c r="B74" s="15">
        <v>69</v>
      </c>
      <c r="C74" s="16" t="s">
        <v>77</v>
      </c>
      <c r="D74" s="16">
        <f>VLOOKUP($F$4,Data!$A$5:$CC$14,2+$B74)</f>
        <v>4.3</v>
      </c>
      <c r="E74" s="16">
        <f t="shared" si="4"/>
        <v>4.3068999999999997</v>
      </c>
      <c r="F74" s="16">
        <f t="shared" si="5"/>
        <v>60</v>
      </c>
      <c r="G74" s="16" t="str">
        <f t="shared" si="6"/>
        <v xml:space="preserve">Brimbank </v>
      </c>
      <c r="H74" s="16">
        <f t="shared" si="7"/>
        <v>3.7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0" x14ac:dyDescent="0.45">
      <c r="B75" s="15">
        <v>70</v>
      </c>
      <c r="C75" s="16" t="s">
        <v>78</v>
      </c>
      <c r="D75" s="16">
        <f>VLOOKUP($F$4,Data!$A$5:$CC$14,2+$B75)</f>
        <v>6</v>
      </c>
      <c r="E75" s="16">
        <f t="shared" si="4"/>
        <v>6.0069999999999997</v>
      </c>
      <c r="F75" s="16">
        <f t="shared" si="5"/>
        <v>38</v>
      </c>
      <c r="G75" s="16" t="str">
        <f t="shared" si="6"/>
        <v xml:space="preserve">Ballarat </v>
      </c>
      <c r="H75" s="16">
        <f t="shared" si="7"/>
        <v>3.7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2:20" x14ac:dyDescent="0.45">
      <c r="B76" s="15">
        <v>71</v>
      </c>
      <c r="C76" s="16" t="s">
        <v>79</v>
      </c>
      <c r="D76" s="16">
        <f>VLOOKUP($F$4,Data!$A$5:$CC$14,2+$B76)</f>
        <v>4</v>
      </c>
      <c r="E76" s="16">
        <f t="shared" si="4"/>
        <v>4.0071000000000003</v>
      </c>
      <c r="F76" s="16">
        <f t="shared" si="5"/>
        <v>64</v>
      </c>
      <c r="G76" s="16" t="str">
        <f t="shared" si="6"/>
        <v xml:space="preserve">Mitchell </v>
      </c>
      <c r="H76" s="16">
        <f t="shared" si="7"/>
        <v>3.3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2:20" x14ac:dyDescent="0.45">
      <c r="B77" s="15">
        <v>72</v>
      </c>
      <c r="C77" s="16" t="s">
        <v>80</v>
      </c>
      <c r="D77" s="16">
        <f>VLOOKUP($F$4,Data!$A$5:$CC$14,2+$B77)</f>
        <v>9.6999999999999993</v>
      </c>
      <c r="E77" s="16">
        <f t="shared" si="4"/>
        <v>9.7071999999999985</v>
      </c>
      <c r="F77" s="16">
        <f t="shared" si="5"/>
        <v>1</v>
      </c>
      <c r="G77" s="16" t="str">
        <f t="shared" si="6"/>
        <v xml:space="preserve">Melbourne </v>
      </c>
      <c r="H77" s="16">
        <f t="shared" si="7"/>
        <v>3.3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2:20" x14ac:dyDescent="0.45">
      <c r="B78" s="15">
        <v>73</v>
      </c>
      <c r="C78" s="16" t="s">
        <v>81</v>
      </c>
      <c r="D78" s="16">
        <f>VLOOKUP($F$4,Data!$A$5:$CC$14,2+$B78)</f>
        <v>7</v>
      </c>
      <c r="E78" s="16">
        <f t="shared" si="4"/>
        <v>7.0072999999999999</v>
      </c>
      <c r="F78" s="16">
        <f t="shared" si="5"/>
        <v>23</v>
      </c>
      <c r="G78" s="16" t="str">
        <f t="shared" si="6"/>
        <v xml:space="preserve">Benalla </v>
      </c>
      <c r="H78" s="16">
        <f t="shared" si="7"/>
        <v>3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2:20" x14ac:dyDescent="0.45">
      <c r="B79" s="15">
        <v>74</v>
      </c>
      <c r="C79" s="16" t="s">
        <v>82</v>
      </c>
      <c r="D79" s="16">
        <f>VLOOKUP($F$4,Data!$A$5:$CC$14,2+$B79)</f>
        <v>6</v>
      </c>
      <c r="E79" s="16">
        <f t="shared" si="4"/>
        <v>6.0073999999999996</v>
      </c>
      <c r="F79" s="16">
        <f t="shared" si="5"/>
        <v>37</v>
      </c>
      <c r="G79" s="16" t="str">
        <f t="shared" si="6"/>
        <v xml:space="preserve">Swan Hill </v>
      </c>
      <c r="H79" s="16">
        <f t="shared" si="7"/>
        <v>2.7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2:20" x14ac:dyDescent="0.45">
      <c r="B80" s="15">
        <v>75</v>
      </c>
      <c r="C80" s="16" t="s">
        <v>83</v>
      </c>
      <c r="D80" s="16">
        <f>VLOOKUP($F$4,Data!$A$5:$CC$14,2+$B80)</f>
        <v>3.7</v>
      </c>
      <c r="E80" s="16">
        <f t="shared" si="4"/>
        <v>3.7075</v>
      </c>
      <c r="F80" s="16">
        <f t="shared" si="5"/>
        <v>68</v>
      </c>
      <c r="G80" s="16" t="str">
        <f t="shared" si="6"/>
        <v xml:space="preserve">Mildura </v>
      </c>
      <c r="H80" s="16">
        <f t="shared" si="7"/>
        <v>2.7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2:20" x14ac:dyDescent="0.45">
      <c r="B81" s="15">
        <v>76</v>
      </c>
      <c r="C81" s="16" t="s">
        <v>84</v>
      </c>
      <c r="D81" s="16">
        <f>VLOOKUP($F$4,Data!$A$5:$CC$14,2+$B81)</f>
        <v>5.7</v>
      </c>
      <c r="E81" s="16">
        <f t="shared" si="4"/>
        <v>5.7076000000000002</v>
      </c>
      <c r="F81" s="16">
        <f t="shared" si="5"/>
        <v>46</v>
      </c>
      <c r="G81" s="16" t="str">
        <f t="shared" si="6"/>
        <v xml:space="preserve">Horsham </v>
      </c>
      <c r="H81" s="16">
        <f t="shared" si="7"/>
        <v>2.7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2:20" x14ac:dyDescent="0.45">
      <c r="B82" s="15">
        <v>77</v>
      </c>
      <c r="C82" s="16" t="s">
        <v>85</v>
      </c>
      <c r="D82" s="16">
        <f>VLOOKUP($F$4,Data!$A$5:$CC$14,2+$B82)</f>
        <v>6.3</v>
      </c>
      <c r="E82" s="16">
        <f t="shared" si="4"/>
        <v>6.3076999999999996</v>
      </c>
      <c r="F82" s="16">
        <f t="shared" si="5"/>
        <v>33</v>
      </c>
      <c r="G82" s="16" t="str">
        <f t="shared" si="6"/>
        <v xml:space="preserve">Greater Shepparton </v>
      </c>
      <c r="H82" s="16">
        <f t="shared" si="7"/>
        <v>2.7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2:20" x14ac:dyDescent="0.45">
      <c r="B83" s="15">
        <v>78</v>
      </c>
      <c r="C83" s="16" t="s">
        <v>86</v>
      </c>
      <c r="D83" s="16">
        <f>VLOOKUP($F$4,Data!$A$5:$CC$14,2+$B83)</f>
        <v>7.3</v>
      </c>
      <c r="E83" s="16">
        <f t="shared" si="4"/>
        <v>7.3077999999999994</v>
      </c>
      <c r="F83" s="16">
        <f t="shared" si="5"/>
        <v>20</v>
      </c>
      <c r="G83" s="16" t="str">
        <f t="shared" si="6"/>
        <v xml:space="preserve">Greater Dandenong </v>
      </c>
      <c r="H83" s="16">
        <f t="shared" si="7"/>
        <v>2.2999999999999998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2:20" x14ac:dyDescent="0.45">
      <c r="B84" s="15">
        <v>79</v>
      </c>
      <c r="C84" s="16" t="s">
        <v>107</v>
      </c>
      <c r="D84" s="16">
        <f>VLOOKUP($F$4,Data!$A$5:$CC$14,2+$B84)</f>
        <v>8</v>
      </c>
      <c r="E84" s="16">
        <f t="shared" si="4"/>
        <v>8.0078999999999994</v>
      </c>
      <c r="F84" s="16">
        <f t="shared" si="5"/>
        <v>14</v>
      </c>
      <c r="G84" s="16" t="str">
        <f t="shared" si="6"/>
        <v xml:space="preserve">Latrobe </v>
      </c>
      <c r="H84" s="16">
        <f t="shared" si="7"/>
        <v>2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2:20" x14ac:dyDescent="0.45">
      <c r="B85" s="15">
        <v>80</v>
      </c>
      <c r="C85" s="16" t="s">
        <v>89</v>
      </c>
      <c r="D85" s="16">
        <f>VLOOKUP($F$4,Data!$A$5:$CE$14,2+$B85)</f>
        <v>6.0405063291139234</v>
      </c>
      <c r="E85" s="16">
        <f t="shared" si="4"/>
        <v>6.0485063291139234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2:20" x14ac:dyDescent="0.45">
      <c r="B86" s="15">
        <v>81</v>
      </c>
      <c r="C86" s="16" t="s">
        <v>90</v>
      </c>
      <c r="D86" s="16">
        <f>VLOOKUP($F$4,Data!$A$5:$CE$14,2+$B86)</f>
        <v>5.9903225806451621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2:20" x14ac:dyDescent="0.4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</sheetData>
  <sheetProtection password="CF21" sheet="1" objects="1" scenarios="1"/>
  <mergeCells count="12">
    <mergeCell ref="J48:Q49"/>
    <mergeCell ref="C1:Q1"/>
    <mergeCell ref="J30:Q31"/>
    <mergeCell ref="J32:Q33"/>
    <mergeCell ref="J34:Q35"/>
    <mergeCell ref="J36:Q37"/>
    <mergeCell ref="J29:P29"/>
    <mergeCell ref="J38:Q39"/>
    <mergeCell ref="J40:Q41"/>
    <mergeCell ref="J42:Q43"/>
    <mergeCell ref="J44:Q45"/>
    <mergeCell ref="J46:Q47"/>
  </mergeCells>
  <pageMargins left="1.1811023622047245" right="0.39370078740157483" top="0.39370078740157483" bottom="0.39370078740157483" header="0.39370078740157483" footer="0.31496062992125984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657225</xdr:colOff>
                    <xdr:row>2</xdr:row>
                    <xdr:rowOff>238125</xdr:rowOff>
                  </from>
                  <to>
                    <xdr:col>6</xdr:col>
                    <xdr:colOff>590550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9</xdr:col>
                    <xdr:colOff>628650</xdr:colOff>
                    <xdr:row>5</xdr:row>
                    <xdr:rowOff>0</xdr:rowOff>
                  </from>
                  <to>
                    <xdr:col>11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628650</xdr:colOff>
                    <xdr:row>2</xdr:row>
                    <xdr:rowOff>228600</xdr:rowOff>
                  </from>
                  <to>
                    <xdr:col>11</xdr:col>
                    <xdr:colOff>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A8955729</value>
    </field>
    <field name="Objective-Title">
      <value order="0">Quality of Life Measures</value>
    </field>
    <field name="Objective-Description">
      <value order="0"/>
    </field>
    <field name="Objective-CreationStamp">
      <value order="0">2022-07-22T02:11:31Z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2022-07-23T10:30:19Z</value>
    </field>
    <field name="Objective-ModificationStamp">
      <value order="0">2023-05-02T03:36:20Z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2018-12-02T20:54:45Z</cp:lastPrinted>
  <dcterms:created xsi:type="dcterms:W3CDTF">2018-11-26T01:14:04Z</dcterms:created>
  <dcterms:modified xsi:type="dcterms:W3CDTF">2022-07-22T02:59:00Z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A8955729</vt:lpwstr>
  </property>
  <property fmtid="{D5CDD505-2E9C-101B-9397-08002B2CF9AE}" pid="4" name="Objective-Title">
    <vt:lpwstr>Quality of Life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2022-07-23T10:30:19Z</vt:filetime>
  </property>
  <property fmtid="{D5CDD505-2E9C-101B-9397-08002B2CF9AE}" pid="10" name="Objective-ModificationStamp">
    <vt:filetime>2023-05-02T03:36:20Z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